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agomedAli\Desktop\ГП РД 2020\"/>
    </mc:Choice>
  </mc:AlternateContent>
  <bookViews>
    <workbookView xWindow="-120" yWindow="300" windowWidth="24240" windowHeight="12720"/>
  </bookViews>
  <sheets>
    <sheet name="Лист1"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116" i="1" l="1"/>
  <c r="F1116" i="1" s="1"/>
  <c r="E1192" i="1" l="1"/>
  <c r="E1193" i="1"/>
  <c r="E1194" i="1"/>
  <c r="E1195" i="1"/>
  <c r="E1196" i="1"/>
  <c r="E1197" i="1"/>
  <c r="E1198" i="1"/>
  <c r="E1199" i="1"/>
  <c r="F1192" i="1"/>
  <c r="F1193" i="1"/>
  <c r="F1194" i="1"/>
  <c r="F1195" i="1"/>
  <c r="F1196" i="1"/>
  <c r="F1197" i="1"/>
  <c r="F1198" i="1"/>
  <c r="F1199" i="1"/>
  <c r="E1191" i="1"/>
  <c r="F1191" i="1" s="1"/>
  <c r="E1177" i="1"/>
  <c r="F1177" i="1" s="1"/>
  <c r="E1178" i="1"/>
  <c r="F1178" i="1" s="1"/>
  <c r="E1179" i="1"/>
  <c r="F1179" i="1" s="1"/>
  <c r="E1180" i="1"/>
  <c r="F1180" i="1" s="1"/>
  <c r="E1181" i="1"/>
  <c r="F1181" i="1" s="1"/>
  <c r="E1182" i="1"/>
  <c r="F1182" i="1" s="1"/>
  <c r="E1183" i="1"/>
  <c r="F1183" i="1" s="1"/>
  <c r="E1184" i="1"/>
  <c r="F1184" i="1" s="1"/>
  <c r="E1185" i="1"/>
  <c r="F1185" i="1" s="1"/>
  <c r="E1186" i="1"/>
  <c r="F1186" i="1" s="1"/>
  <c r="E1187" i="1"/>
  <c r="F1187" i="1" s="1"/>
  <c r="E1188" i="1"/>
  <c r="F1188" i="1" s="1"/>
  <c r="E1176" i="1"/>
  <c r="F1176" i="1" s="1"/>
  <c r="F1200" i="1" l="1"/>
  <c r="E1173" i="1"/>
  <c r="F1173" i="1" s="1"/>
  <c r="E1174" i="1"/>
  <c r="F1174" i="1" s="1"/>
  <c r="E1172" i="1"/>
  <c r="F1172" i="1" s="1"/>
  <c r="E1162" i="1"/>
  <c r="F1162" i="1" s="1"/>
  <c r="E1163" i="1"/>
  <c r="F1163" i="1" s="1"/>
  <c r="E1164" i="1"/>
  <c r="F1164" i="1" s="1"/>
  <c r="E1165" i="1"/>
  <c r="F1165" i="1" s="1"/>
  <c r="E1166" i="1"/>
  <c r="F1166" i="1" s="1"/>
  <c r="E1167" i="1"/>
  <c r="F1167" i="1" s="1"/>
  <c r="E1168" i="1"/>
  <c r="F1168" i="1" s="1"/>
  <c r="E1169" i="1"/>
  <c r="F1169" i="1" s="1"/>
  <c r="E1170" i="1"/>
  <c r="F1170" i="1" s="1"/>
  <c r="E1161" i="1"/>
  <c r="F1161" i="1" s="1"/>
  <c r="E1156" i="1"/>
  <c r="F1156" i="1" s="1"/>
  <c r="E1157" i="1"/>
  <c r="F1157" i="1" s="1"/>
  <c r="E1158" i="1"/>
  <c r="F1158" i="1" s="1"/>
  <c r="E1159" i="1"/>
  <c r="F1159" i="1" s="1"/>
  <c r="E1155" i="1"/>
  <c r="F1155" i="1" s="1"/>
  <c r="E304" i="1"/>
  <c r="F304" i="1" s="1"/>
  <c r="E303" i="1"/>
  <c r="F303" i="1" s="1"/>
  <c r="E298" i="1"/>
  <c r="F298" i="1" s="1"/>
  <c r="E292" i="1"/>
  <c r="F292" i="1" s="1"/>
  <c r="E293" i="1"/>
  <c r="F293" i="1" s="1"/>
  <c r="E294" i="1"/>
  <c r="F294" i="1" s="1"/>
  <c r="E295" i="1"/>
  <c r="F295" i="1" s="1"/>
  <c r="E296" i="1"/>
  <c r="F296" i="1" s="1"/>
  <c r="E291" i="1"/>
  <c r="F291" i="1" s="1"/>
  <c r="E1149" i="1" l="1"/>
  <c r="F1149" i="1" s="1"/>
  <c r="E1150" i="1"/>
  <c r="F1150" i="1" s="1"/>
  <c r="E1151" i="1"/>
  <c r="F1151" i="1" s="1"/>
  <c r="E1152" i="1"/>
  <c r="F1152" i="1" s="1"/>
  <c r="E1153" i="1"/>
  <c r="F1153" i="1" s="1"/>
  <c r="E1148" i="1"/>
  <c r="F1148" i="1" s="1"/>
  <c r="F1189" i="1" l="1"/>
  <c r="E1143" i="1"/>
  <c r="F1143" i="1" s="1"/>
  <c r="E1141" i="1"/>
  <c r="F1141" i="1" s="1"/>
  <c r="E1136" i="1"/>
  <c r="F1136" i="1" s="1"/>
  <c r="E1137" i="1"/>
  <c r="F1137" i="1" s="1"/>
  <c r="E1138" i="1"/>
  <c r="F1138" i="1" s="1"/>
  <c r="E1139" i="1"/>
  <c r="F1139" i="1" s="1"/>
  <c r="E1140" i="1"/>
  <c r="F1140" i="1" s="1"/>
  <c r="E1142" i="1"/>
  <c r="F1142" i="1" s="1"/>
  <c r="E1135" i="1"/>
  <c r="F1135" i="1" s="1"/>
  <c r="E1128" i="1"/>
  <c r="F1128" i="1" s="1"/>
  <c r="F1129" i="1" s="1"/>
  <c r="E1123" i="1"/>
  <c r="F1123" i="1" s="1"/>
  <c r="E1124" i="1"/>
  <c r="F1124" i="1" s="1"/>
  <c r="E1125" i="1"/>
  <c r="F1125" i="1" s="1"/>
  <c r="E1122" i="1"/>
  <c r="F1122" i="1" s="1"/>
  <c r="E1114" i="1"/>
  <c r="F1114" i="1" s="1"/>
  <c r="E1115" i="1"/>
  <c r="F1115" i="1" s="1"/>
  <c r="E1117" i="1"/>
  <c r="F1117" i="1" s="1"/>
  <c r="E1118" i="1"/>
  <c r="F1118" i="1" s="1"/>
  <c r="E1119" i="1"/>
  <c r="F1119" i="1" s="1"/>
  <c r="E1113" i="1"/>
  <c r="F1113" i="1" s="1"/>
  <c r="E1102" i="1"/>
  <c r="F1102" i="1" s="1"/>
  <c r="E1103" i="1"/>
  <c r="F1103" i="1" s="1"/>
  <c r="E1104" i="1"/>
  <c r="F1104" i="1" s="1"/>
  <c r="E1105" i="1"/>
  <c r="F1105" i="1" s="1"/>
  <c r="E1106" i="1"/>
  <c r="F1106" i="1" s="1"/>
  <c r="E1107" i="1"/>
  <c r="F1107" i="1" s="1"/>
  <c r="E1108" i="1"/>
  <c r="F1108" i="1" s="1"/>
  <c r="E1109" i="1"/>
  <c r="F1109" i="1" s="1"/>
  <c r="E1110" i="1"/>
  <c r="F1110" i="1" s="1"/>
  <c r="E1101" i="1"/>
  <c r="F1101" i="1" s="1"/>
  <c r="E1096" i="1"/>
  <c r="F1096" i="1" s="1"/>
  <c r="E1097" i="1"/>
  <c r="F1097" i="1" s="1"/>
  <c r="E1098" i="1"/>
  <c r="F1098" i="1" s="1"/>
  <c r="E1095" i="1"/>
  <c r="F1095" i="1" s="1"/>
  <c r="E1086" i="1"/>
  <c r="F1086" i="1" s="1"/>
  <c r="E1087" i="1"/>
  <c r="F1087" i="1" s="1"/>
  <c r="E1088" i="1"/>
  <c r="F1088" i="1" s="1"/>
  <c r="E1089" i="1"/>
  <c r="F1089" i="1" s="1"/>
  <c r="E1090" i="1"/>
  <c r="F1090" i="1" s="1"/>
  <c r="E1091" i="1"/>
  <c r="F1091" i="1" s="1"/>
  <c r="E1092" i="1"/>
  <c r="F1092" i="1" s="1"/>
  <c r="E1085" i="1"/>
  <c r="F1085" i="1" s="1"/>
  <c r="E1075" i="1"/>
  <c r="F1075" i="1" s="1"/>
  <c r="E1076" i="1"/>
  <c r="F1076" i="1" s="1"/>
  <c r="E1077" i="1"/>
  <c r="F1077" i="1" s="1"/>
  <c r="E1078" i="1"/>
  <c r="F1078" i="1" s="1"/>
  <c r="E1079" i="1"/>
  <c r="F1079" i="1" s="1"/>
  <c r="E1080" i="1"/>
  <c r="F1080" i="1" s="1"/>
  <c r="E1081" i="1"/>
  <c r="F1081" i="1" s="1"/>
  <c r="E1082" i="1"/>
  <c r="F1082" i="1" s="1"/>
  <c r="E1074" i="1"/>
  <c r="F1074" i="1" s="1"/>
  <c r="E1065" i="1"/>
  <c r="E1064" i="1"/>
  <c r="F1064" i="1" s="1"/>
  <c r="E1131" i="1"/>
  <c r="F1131" i="1" s="1"/>
  <c r="E1132" i="1"/>
  <c r="F1132" i="1" s="1"/>
  <c r="F1120" i="1" l="1"/>
  <c r="F1099" i="1"/>
  <c r="F1093" i="1"/>
  <c r="F1111" i="1"/>
  <c r="F1126" i="1"/>
  <c r="F1083" i="1"/>
  <c r="F1144" i="1"/>
  <c r="F1133" i="1"/>
  <c r="E624" i="1" l="1"/>
  <c r="F624" i="1" s="1"/>
  <c r="E642" i="1"/>
  <c r="F642" i="1" s="1"/>
  <c r="E641" i="1"/>
  <c r="F641" i="1" s="1"/>
  <c r="E640" i="1"/>
  <c r="F640" i="1" s="1"/>
  <c r="E639" i="1"/>
  <c r="F639" i="1" s="1"/>
  <c r="E629" i="1"/>
  <c r="F629" i="1" s="1"/>
  <c r="E628" i="1"/>
  <c r="F628" i="1" s="1"/>
  <c r="E627" i="1"/>
  <c r="F627" i="1" s="1"/>
  <c r="E626" i="1"/>
  <c r="F626" i="1" s="1"/>
  <c r="E623" i="1"/>
  <c r="F623" i="1" s="1"/>
  <c r="E621" i="1"/>
  <c r="F621" i="1" s="1"/>
  <c r="E1071" i="1" l="1"/>
  <c r="F1071" i="1" s="1"/>
  <c r="E1070" i="1"/>
  <c r="F1070" i="1" s="1"/>
  <c r="E1069" i="1"/>
  <c r="F1069" i="1" s="1"/>
  <c r="E1068" i="1"/>
  <c r="F1068" i="1" s="1"/>
  <c r="E1067" i="1"/>
  <c r="F1067" i="1" s="1"/>
  <c r="E1066" i="1"/>
  <c r="F1066" i="1" s="1"/>
  <c r="F1065" i="1"/>
  <c r="E1062" i="1"/>
  <c r="F1062" i="1" s="1"/>
  <c r="E1061" i="1"/>
  <c r="F1061" i="1" s="1"/>
  <c r="E1059" i="1"/>
  <c r="F1059" i="1" s="1"/>
  <c r="E1058" i="1"/>
  <c r="F1058" i="1" s="1"/>
  <c r="E1057" i="1"/>
  <c r="F1057" i="1" s="1"/>
  <c r="E1056" i="1"/>
  <c r="F1056" i="1" s="1"/>
  <c r="E1054" i="1"/>
  <c r="F1054" i="1" s="1"/>
  <c r="E1053" i="1"/>
  <c r="F1053" i="1" s="1"/>
  <c r="E1052" i="1"/>
  <c r="F1052" i="1" s="1"/>
  <c r="E1051" i="1"/>
  <c r="F1051" i="1" s="1"/>
  <c r="E1049" i="1"/>
  <c r="F1049" i="1" s="1"/>
  <c r="E1048" i="1"/>
  <c r="F1048" i="1" s="1"/>
  <c r="E1047" i="1"/>
  <c r="F1047" i="1" s="1"/>
  <c r="E1046" i="1"/>
  <c r="F1046" i="1" s="1"/>
  <c r="E1045" i="1"/>
  <c r="F1045" i="1" s="1"/>
  <c r="E1044" i="1"/>
  <c r="F1044" i="1" s="1"/>
  <c r="E1043" i="1"/>
  <c r="F1043" i="1" s="1"/>
  <c r="E1041" i="1"/>
  <c r="F1041" i="1" s="1"/>
  <c r="E1040" i="1"/>
  <c r="F1040" i="1" s="1"/>
  <c r="E1038" i="1"/>
  <c r="F1038" i="1" s="1"/>
  <c r="E1037" i="1"/>
  <c r="F1037" i="1" s="1"/>
  <c r="E1036" i="1"/>
  <c r="F1036" i="1" s="1"/>
  <c r="E1035" i="1"/>
  <c r="F1035" i="1" s="1"/>
  <c r="E1034" i="1"/>
  <c r="F1034" i="1" s="1"/>
  <c r="E1033" i="1"/>
  <c r="F1033" i="1" s="1"/>
  <c r="E1032" i="1"/>
  <c r="F1032" i="1" s="1"/>
  <c r="E1031" i="1"/>
  <c r="F1031" i="1" s="1"/>
  <c r="E1030" i="1"/>
  <c r="F1030" i="1" s="1"/>
  <c r="E1029" i="1"/>
  <c r="F1029" i="1" s="1"/>
  <c r="E1028" i="1"/>
  <c r="F1028" i="1" s="1"/>
  <c r="E1026" i="1"/>
  <c r="F1026" i="1" s="1"/>
  <c r="E1025" i="1"/>
  <c r="F1025" i="1" s="1"/>
  <c r="E1024" i="1"/>
  <c r="F1024" i="1" s="1"/>
  <c r="E1023" i="1"/>
  <c r="F1023" i="1" s="1"/>
  <c r="E1022" i="1"/>
  <c r="F1022" i="1" s="1"/>
  <c r="E1021" i="1"/>
  <c r="F1021" i="1" s="1"/>
  <c r="E1020" i="1"/>
  <c r="F1020" i="1" s="1"/>
  <c r="E1019" i="1"/>
  <c r="F1019" i="1" s="1"/>
  <c r="E1018" i="1"/>
  <c r="F1018" i="1" s="1"/>
  <c r="E1017" i="1"/>
  <c r="F1017" i="1" s="1"/>
  <c r="E1016" i="1"/>
  <c r="F1016" i="1" s="1"/>
  <c r="E1015" i="1"/>
  <c r="F1015" i="1" s="1"/>
  <c r="E1014" i="1"/>
  <c r="F1014" i="1" s="1"/>
  <c r="E1013" i="1"/>
  <c r="F1013" i="1" s="1"/>
  <c r="E1012" i="1"/>
  <c r="F1012" i="1" s="1"/>
  <c r="E1011" i="1"/>
  <c r="F1011" i="1" s="1"/>
  <c r="E1010" i="1"/>
  <c r="F1010" i="1" s="1"/>
  <c r="E1009" i="1"/>
  <c r="F1009" i="1" s="1"/>
  <c r="E1007" i="1"/>
  <c r="F1007" i="1" s="1"/>
  <c r="E1006" i="1"/>
  <c r="F1006" i="1" s="1"/>
  <c r="E1005" i="1"/>
  <c r="F1005" i="1" s="1"/>
  <c r="E1004" i="1"/>
  <c r="F1004" i="1" s="1"/>
  <c r="E1003" i="1"/>
  <c r="F1003" i="1" s="1"/>
  <c r="E1002" i="1"/>
  <c r="E1001" i="1"/>
  <c r="F1001" i="1" s="1"/>
  <c r="E1000" i="1"/>
  <c r="E999" i="1"/>
  <c r="F999" i="1" s="1"/>
  <c r="E998" i="1"/>
  <c r="F998" i="1" s="1"/>
  <c r="E997" i="1"/>
  <c r="F997" i="1" s="1"/>
  <c r="E996" i="1"/>
  <c r="F996" i="1" s="1"/>
  <c r="E995" i="1"/>
  <c r="F995" i="1" s="1"/>
  <c r="E994" i="1"/>
  <c r="F994" i="1" s="1"/>
  <c r="E993" i="1"/>
  <c r="F993" i="1" s="1"/>
  <c r="E992" i="1"/>
  <c r="F992" i="1" s="1"/>
  <c r="E991" i="1"/>
  <c r="F991" i="1" s="1"/>
  <c r="E990" i="1"/>
  <c r="F990" i="1" s="1"/>
  <c r="E989" i="1"/>
  <c r="F989" i="1" s="1"/>
  <c r="E988" i="1"/>
  <c r="F988" i="1" s="1"/>
  <c r="E987" i="1"/>
  <c r="F987" i="1" s="1"/>
  <c r="E986" i="1"/>
  <c r="F986" i="1" s="1"/>
  <c r="E985" i="1"/>
  <c r="F985" i="1" s="1"/>
  <c r="E984" i="1"/>
  <c r="F984" i="1" s="1"/>
  <c r="E983" i="1"/>
  <c r="F983" i="1" s="1"/>
  <c r="E981" i="1"/>
  <c r="E980" i="1"/>
  <c r="F980" i="1" s="1"/>
  <c r="E979" i="1"/>
  <c r="F979" i="1" s="1"/>
  <c r="E978" i="1"/>
  <c r="F978" i="1" s="1"/>
  <c r="E977" i="1"/>
  <c r="F977" i="1" s="1"/>
  <c r="E976" i="1"/>
  <c r="F976" i="1" s="1"/>
  <c r="E975" i="1"/>
  <c r="F975" i="1" s="1"/>
  <c r="E974" i="1"/>
  <c r="F974" i="1" s="1"/>
  <c r="E973" i="1"/>
  <c r="F973" i="1" s="1"/>
  <c r="E972" i="1"/>
  <c r="F972" i="1" s="1"/>
  <c r="E971" i="1"/>
  <c r="F971" i="1" s="1"/>
  <c r="E970" i="1"/>
  <c r="F970" i="1" s="1"/>
  <c r="E969" i="1"/>
  <c r="F969" i="1" s="1"/>
  <c r="E968" i="1"/>
  <c r="F968" i="1" s="1"/>
  <c r="E967" i="1"/>
  <c r="F967" i="1" s="1"/>
  <c r="E966" i="1"/>
  <c r="F966" i="1" s="1"/>
  <c r="E965" i="1"/>
  <c r="F965" i="1" s="1"/>
  <c r="E964" i="1"/>
  <c r="F964" i="1" s="1"/>
  <c r="E961" i="1"/>
  <c r="F961" i="1" s="1"/>
  <c r="E960" i="1"/>
  <c r="F960" i="1" s="1"/>
  <c r="E959" i="1"/>
  <c r="F959" i="1" s="1"/>
  <c r="E958" i="1"/>
  <c r="F958" i="1" s="1"/>
  <c r="E957" i="1"/>
  <c r="F957" i="1" s="1"/>
  <c r="E956" i="1"/>
  <c r="F956" i="1" s="1"/>
  <c r="E955" i="1"/>
  <c r="F955" i="1" s="1"/>
  <c r="E954" i="1"/>
  <c r="F954" i="1" s="1"/>
  <c r="E953" i="1"/>
  <c r="F953" i="1" s="1"/>
  <c r="E952" i="1"/>
  <c r="F952" i="1" s="1"/>
  <c r="E951" i="1"/>
  <c r="F951" i="1" s="1"/>
  <c r="E950" i="1"/>
  <c r="F950" i="1" s="1"/>
  <c r="E947" i="1"/>
  <c r="F947" i="1" s="1"/>
  <c r="E946" i="1"/>
  <c r="F946" i="1" s="1"/>
  <c r="E943" i="1"/>
  <c r="F943" i="1" s="1"/>
  <c r="E942" i="1"/>
  <c r="F942" i="1" s="1"/>
  <c r="E939" i="1"/>
  <c r="E938" i="1"/>
  <c r="E937" i="1"/>
  <c r="E935" i="1"/>
  <c r="F935" i="1" s="1"/>
  <c r="E933" i="1"/>
  <c r="F933" i="1" s="1"/>
  <c r="E931" i="1"/>
  <c r="F931" i="1" s="1"/>
  <c r="E930" i="1"/>
  <c r="F930" i="1" s="1"/>
  <c r="E929" i="1"/>
  <c r="F929" i="1" s="1"/>
  <c r="E927" i="1"/>
  <c r="F927" i="1" s="1"/>
  <c r="E926" i="1"/>
  <c r="F926" i="1" s="1"/>
  <c r="E924" i="1"/>
  <c r="F924" i="1" s="1"/>
  <c r="E923" i="1"/>
  <c r="F923" i="1" s="1"/>
  <c r="E922" i="1"/>
  <c r="F922" i="1" s="1"/>
  <c r="E920" i="1"/>
  <c r="F920" i="1" s="1"/>
  <c r="E919" i="1"/>
  <c r="F919" i="1" s="1"/>
  <c r="E918" i="1"/>
  <c r="F918" i="1" s="1"/>
  <c r="E914" i="1"/>
  <c r="F914" i="1" s="1"/>
  <c r="E913" i="1"/>
  <c r="F913" i="1" s="1"/>
  <c r="E912" i="1"/>
  <c r="F912" i="1" s="1"/>
  <c r="E911" i="1"/>
  <c r="F911" i="1" s="1"/>
  <c r="E908" i="1"/>
  <c r="F908" i="1" s="1"/>
  <c r="E907" i="1"/>
  <c r="F907" i="1" s="1"/>
  <c r="E905" i="1"/>
  <c r="F905" i="1" s="1"/>
  <c r="E904" i="1"/>
  <c r="F904" i="1" s="1"/>
  <c r="E903" i="1"/>
  <c r="F903" i="1" s="1"/>
  <c r="E902" i="1"/>
  <c r="F902" i="1" s="1"/>
  <c r="E900" i="1"/>
  <c r="F900" i="1" s="1"/>
  <c r="E899" i="1"/>
  <c r="F899" i="1" s="1"/>
  <c r="E898" i="1"/>
  <c r="F898" i="1" s="1"/>
  <c r="E897" i="1"/>
  <c r="F897" i="1" s="1"/>
  <c r="E896" i="1"/>
  <c r="F896" i="1" s="1"/>
  <c r="E894" i="1"/>
  <c r="F894" i="1" s="1"/>
  <c r="E893" i="1"/>
  <c r="F893" i="1" s="1"/>
  <c r="E891" i="1"/>
  <c r="F891" i="1" s="1"/>
  <c r="E890" i="1"/>
  <c r="F890" i="1" s="1"/>
  <c r="E889" i="1"/>
  <c r="F889" i="1" s="1"/>
  <c r="E888" i="1"/>
  <c r="F888" i="1" s="1"/>
  <c r="E887" i="1"/>
  <c r="F887" i="1" s="1"/>
  <c r="E886" i="1"/>
  <c r="F886" i="1" s="1"/>
  <c r="E885" i="1"/>
  <c r="F885" i="1" s="1"/>
  <c r="E884" i="1"/>
  <c r="F884" i="1" s="1"/>
  <c r="E883" i="1"/>
  <c r="F883" i="1" s="1"/>
  <c r="E881" i="1"/>
  <c r="F881" i="1" s="1"/>
  <c r="E880" i="1"/>
  <c r="F880" i="1" s="1"/>
  <c r="E879" i="1"/>
  <c r="F879" i="1" s="1"/>
  <c r="E877" i="1"/>
  <c r="F877" i="1" s="1"/>
  <c r="E876" i="1"/>
  <c r="F876" i="1" s="1"/>
  <c r="E875" i="1"/>
  <c r="F875" i="1" s="1"/>
  <c r="E874" i="1"/>
  <c r="F874" i="1" s="1"/>
  <c r="E872" i="1"/>
  <c r="F872" i="1" s="1"/>
  <c r="E871" i="1"/>
  <c r="F871" i="1" s="1"/>
  <c r="E870" i="1"/>
  <c r="F870" i="1" s="1"/>
  <c r="E869" i="1"/>
  <c r="F869" i="1" s="1"/>
  <c r="E868" i="1"/>
  <c r="F868" i="1" s="1"/>
  <c r="E867" i="1"/>
  <c r="F867" i="1" s="1"/>
  <c r="E866" i="1"/>
  <c r="F866" i="1" s="1"/>
  <c r="E864" i="1"/>
  <c r="F864" i="1" s="1"/>
  <c r="E863" i="1"/>
  <c r="F863" i="1" s="1"/>
  <c r="E862" i="1"/>
  <c r="F862" i="1" s="1"/>
  <c r="E861" i="1"/>
  <c r="F861" i="1" s="1"/>
  <c r="E860" i="1"/>
  <c r="F860" i="1" s="1"/>
  <c r="E858" i="1"/>
  <c r="F858" i="1" s="1"/>
  <c r="E857" i="1"/>
  <c r="F857" i="1" s="1"/>
  <c r="E855" i="1"/>
  <c r="F855" i="1" s="1"/>
  <c r="E854" i="1"/>
  <c r="F854" i="1" s="1"/>
  <c r="E853" i="1"/>
  <c r="F853" i="1" s="1"/>
  <c r="E852" i="1"/>
  <c r="F852" i="1" s="1"/>
  <c r="E851" i="1"/>
  <c r="F851" i="1" s="1"/>
  <c r="E850" i="1"/>
  <c r="F850" i="1" s="1"/>
  <c r="E849" i="1"/>
  <c r="F849" i="1" s="1"/>
  <c r="E848" i="1"/>
  <c r="F848" i="1" s="1"/>
  <c r="E847" i="1"/>
  <c r="F847" i="1" s="1"/>
  <c r="E846" i="1"/>
  <c r="F846" i="1" s="1"/>
  <c r="E844" i="1"/>
  <c r="F844" i="1" s="1"/>
  <c r="E843" i="1"/>
  <c r="F843" i="1" s="1"/>
  <c r="E841" i="1"/>
  <c r="F841" i="1" s="1"/>
  <c r="E840" i="1"/>
  <c r="F840" i="1" s="1"/>
  <c r="E839" i="1"/>
  <c r="F839" i="1" s="1"/>
  <c r="E838" i="1"/>
  <c r="F838" i="1" s="1"/>
  <c r="E837" i="1"/>
  <c r="F837" i="1" s="1"/>
  <c r="E835" i="1"/>
  <c r="F835" i="1" s="1"/>
  <c r="E834" i="1"/>
  <c r="F834" i="1" s="1"/>
  <c r="E833" i="1"/>
  <c r="F833" i="1" s="1"/>
  <c r="E832" i="1"/>
  <c r="F832" i="1" s="1"/>
  <c r="E831" i="1"/>
  <c r="F831" i="1" s="1"/>
  <c r="E830" i="1"/>
  <c r="F830" i="1" s="1"/>
  <c r="E829" i="1"/>
  <c r="F829" i="1" s="1"/>
  <c r="E828" i="1"/>
  <c r="F828" i="1" s="1"/>
  <c r="E827" i="1"/>
  <c r="F827" i="1" s="1"/>
  <c r="E826" i="1"/>
  <c r="F826" i="1" s="1"/>
  <c r="E825" i="1"/>
  <c r="F825" i="1" s="1"/>
  <c r="E824" i="1"/>
  <c r="F824" i="1" s="1"/>
  <c r="E823" i="1"/>
  <c r="F823" i="1" s="1"/>
  <c r="E822" i="1"/>
  <c r="F822" i="1" s="1"/>
  <c r="E821" i="1"/>
  <c r="F821" i="1" s="1"/>
  <c r="E820" i="1"/>
  <c r="F820" i="1" s="1"/>
  <c r="E819" i="1"/>
  <c r="F819" i="1" s="1"/>
  <c r="E817" i="1"/>
  <c r="F817" i="1" s="1"/>
  <c r="E816" i="1"/>
  <c r="F816" i="1" s="1"/>
  <c r="E815" i="1"/>
  <c r="F815" i="1" s="1"/>
  <c r="E813" i="1"/>
  <c r="F813" i="1" s="1"/>
  <c r="E812" i="1"/>
  <c r="F812" i="1" s="1"/>
  <c r="E811" i="1"/>
  <c r="F811" i="1" s="1"/>
  <c r="E810" i="1"/>
  <c r="F810" i="1" s="1"/>
  <c r="E809" i="1"/>
  <c r="F809" i="1" s="1"/>
  <c r="E807" i="1"/>
  <c r="F807" i="1" s="1"/>
  <c r="E806" i="1"/>
  <c r="F806" i="1" s="1"/>
  <c r="E805" i="1"/>
  <c r="F805" i="1" s="1"/>
  <c r="E804" i="1"/>
  <c r="F804" i="1" s="1"/>
  <c r="E800" i="1"/>
  <c r="F800" i="1" s="1"/>
  <c r="E799" i="1"/>
  <c r="F799" i="1" s="1"/>
  <c r="E797" i="1"/>
  <c r="F797" i="1" s="1"/>
  <c r="E796" i="1"/>
  <c r="F796" i="1" s="1"/>
  <c r="E795" i="1"/>
  <c r="F795" i="1" s="1"/>
  <c r="E794" i="1"/>
  <c r="F794" i="1" s="1"/>
  <c r="E792" i="1"/>
  <c r="F792" i="1" s="1"/>
  <c r="E791" i="1"/>
  <c r="F791" i="1" s="1"/>
  <c r="E790" i="1"/>
  <c r="F790" i="1" s="1"/>
  <c r="E789" i="1"/>
  <c r="F789" i="1" s="1"/>
  <c r="E785" i="1"/>
  <c r="F785" i="1" s="1"/>
  <c r="E784" i="1"/>
  <c r="F784" i="1" s="1"/>
  <c r="E783" i="1"/>
  <c r="F783" i="1" s="1"/>
  <c r="E782" i="1"/>
  <c r="F782" i="1" s="1"/>
  <c r="E779" i="1"/>
  <c r="F779" i="1" s="1"/>
  <c r="E777" i="1"/>
  <c r="F777" i="1" s="1"/>
  <c r="E775" i="1"/>
  <c r="F775" i="1" s="1"/>
  <c r="E774" i="1"/>
  <c r="F774" i="1" s="1"/>
  <c r="E773" i="1"/>
  <c r="F773" i="1" s="1"/>
  <c r="E772" i="1"/>
  <c r="F772" i="1" s="1"/>
  <c r="E771" i="1"/>
  <c r="F771" i="1" s="1"/>
  <c r="E770" i="1"/>
  <c r="F770" i="1" s="1"/>
  <c r="E769" i="1"/>
  <c r="F769" i="1" s="1"/>
  <c r="E768" i="1"/>
  <c r="F768" i="1" s="1"/>
  <c r="E767" i="1"/>
  <c r="F767" i="1" s="1"/>
  <c r="E766" i="1"/>
  <c r="F766" i="1" s="1"/>
  <c r="E765" i="1"/>
  <c r="F765" i="1" s="1"/>
  <c r="E764" i="1"/>
  <c r="F764" i="1" s="1"/>
  <c r="E763" i="1"/>
  <c r="F763" i="1" s="1"/>
  <c r="E761" i="1"/>
  <c r="F761" i="1" s="1"/>
  <c r="E760" i="1"/>
  <c r="F760" i="1" s="1"/>
  <c r="E759" i="1"/>
  <c r="F759" i="1" s="1"/>
  <c r="E757" i="1"/>
  <c r="F757" i="1" s="1"/>
  <c r="E756" i="1"/>
  <c r="F756" i="1" s="1"/>
  <c r="E755" i="1"/>
  <c r="F755" i="1" s="1"/>
  <c r="E754" i="1"/>
  <c r="F754" i="1" s="1"/>
  <c r="E753" i="1"/>
  <c r="F753" i="1" s="1"/>
  <c r="E752" i="1"/>
  <c r="F752" i="1" s="1"/>
  <c r="E751" i="1"/>
  <c r="F751" i="1" s="1"/>
  <c r="E749" i="1"/>
  <c r="F749" i="1" s="1"/>
  <c r="E748" i="1"/>
  <c r="F748" i="1" s="1"/>
  <c r="E747" i="1"/>
  <c r="F747" i="1" s="1"/>
  <c r="E746" i="1"/>
  <c r="F746" i="1" s="1"/>
  <c r="E745" i="1"/>
  <c r="F745" i="1" s="1"/>
  <c r="E743" i="1"/>
  <c r="F743" i="1" s="1"/>
  <c r="E742" i="1"/>
  <c r="F742" i="1" s="1"/>
  <c r="E741" i="1"/>
  <c r="F741" i="1" s="1"/>
  <c r="E740" i="1"/>
  <c r="F740" i="1" s="1"/>
  <c r="E739" i="1"/>
  <c r="F739" i="1" s="1"/>
  <c r="E738" i="1"/>
  <c r="F738" i="1" s="1"/>
  <c r="E737" i="1"/>
  <c r="F737" i="1" s="1"/>
  <c r="E736" i="1"/>
  <c r="F736" i="1" s="1"/>
  <c r="E735" i="1"/>
  <c r="F735" i="1" s="1"/>
  <c r="E733" i="1"/>
  <c r="F733" i="1" s="1"/>
  <c r="E732" i="1"/>
  <c r="F732" i="1" s="1"/>
  <c r="E731" i="1"/>
  <c r="F731" i="1" s="1"/>
  <c r="E730" i="1"/>
  <c r="F730" i="1" s="1"/>
  <c r="E729" i="1"/>
  <c r="F729" i="1" s="1"/>
  <c r="E728" i="1"/>
  <c r="F728" i="1" s="1"/>
  <c r="E724" i="1"/>
  <c r="F724" i="1" s="1"/>
  <c r="E723" i="1"/>
  <c r="F723" i="1" s="1"/>
  <c r="E722" i="1"/>
  <c r="F722" i="1" s="1"/>
  <c r="E721" i="1"/>
  <c r="F721" i="1" s="1"/>
  <c r="E720" i="1"/>
  <c r="F720" i="1" s="1"/>
  <c r="E719" i="1"/>
  <c r="F719" i="1" s="1"/>
  <c r="E718" i="1"/>
  <c r="F718" i="1" s="1"/>
  <c r="E717" i="1"/>
  <c r="F717" i="1" s="1"/>
  <c r="E716" i="1"/>
  <c r="F716" i="1" s="1"/>
  <c r="E715" i="1"/>
  <c r="F715" i="1" s="1"/>
  <c r="E714" i="1"/>
  <c r="F714" i="1" s="1"/>
  <c r="E713" i="1"/>
  <c r="F713" i="1" s="1"/>
  <c r="E712" i="1"/>
  <c r="F712" i="1" s="1"/>
  <c r="E711" i="1"/>
  <c r="F711" i="1" s="1"/>
  <c r="E710" i="1"/>
  <c r="F710" i="1" s="1"/>
  <c r="E709" i="1"/>
  <c r="F709" i="1" s="1"/>
  <c r="E708" i="1"/>
  <c r="F708" i="1" s="1"/>
  <c r="E707" i="1"/>
  <c r="F707" i="1" s="1"/>
  <c r="E706" i="1"/>
  <c r="F706" i="1" s="1"/>
  <c r="E705" i="1"/>
  <c r="F705" i="1" s="1"/>
  <c r="E704" i="1"/>
  <c r="F704" i="1" s="1"/>
  <c r="E703" i="1"/>
  <c r="F703" i="1" s="1"/>
  <c r="E702" i="1"/>
  <c r="F702" i="1" s="1"/>
  <c r="E701" i="1"/>
  <c r="F701" i="1" s="1"/>
  <c r="E700" i="1"/>
  <c r="F700" i="1" s="1"/>
  <c r="E699" i="1"/>
  <c r="F699" i="1" s="1"/>
  <c r="E698" i="1"/>
  <c r="F698" i="1" s="1"/>
  <c r="E697" i="1"/>
  <c r="F697" i="1" s="1"/>
  <c r="E694" i="1"/>
  <c r="F694" i="1" s="1"/>
  <c r="E693" i="1"/>
  <c r="F693" i="1" s="1"/>
  <c r="E692" i="1"/>
  <c r="F692" i="1" s="1"/>
  <c r="E691" i="1"/>
  <c r="F691" i="1" s="1"/>
  <c r="E690" i="1"/>
  <c r="F690" i="1" s="1"/>
  <c r="E689" i="1"/>
  <c r="F689" i="1" s="1"/>
  <c r="E688" i="1"/>
  <c r="F688" i="1" s="1"/>
  <c r="E687" i="1"/>
  <c r="F687" i="1" s="1"/>
  <c r="E686" i="1"/>
  <c r="F686" i="1" s="1"/>
  <c r="E683" i="1"/>
  <c r="F683" i="1" s="1"/>
  <c r="E682" i="1"/>
  <c r="F682" i="1" s="1"/>
  <c r="E681" i="1"/>
  <c r="F681" i="1" s="1"/>
  <c r="E680" i="1"/>
  <c r="F680" i="1" s="1"/>
  <c r="E679" i="1"/>
  <c r="F679" i="1" s="1"/>
  <c r="E678" i="1"/>
  <c r="F678" i="1" s="1"/>
  <c r="E677" i="1"/>
  <c r="F677" i="1" s="1"/>
  <c r="E676" i="1"/>
  <c r="F676" i="1" s="1"/>
  <c r="E675" i="1"/>
  <c r="F675" i="1" s="1"/>
  <c r="E674" i="1"/>
  <c r="F674" i="1" s="1"/>
  <c r="E673" i="1"/>
  <c r="F673" i="1" s="1"/>
  <c r="E669" i="1"/>
  <c r="F669" i="1" s="1"/>
  <c r="E668" i="1"/>
  <c r="F668" i="1" s="1"/>
  <c r="E667" i="1"/>
  <c r="F667" i="1" s="1"/>
  <c r="E666" i="1"/>
  <c r="F666" i="1" s="1"/>
  <c r="E665" i="1"/>
  <c r="F665" i="1" s="1"/>
  <c r="E664" i="1"/>
  <c r="F664" i="1" s="1"/>
  <c r="E663" i="1"/>
  <c r="F663" i="1" s="1"/>
  <c r="E662" i="1"/>
  <c r="F662" i="1" s="1"/>
  <c r="E661" i="1"/>
  <c r="F661" i="1" s="1"/>
  <c r="E660" i="1"/>
  <c r="F660" i="1" s="1"/>
  <c r="E659" i="1"/>
  <c r="F659" i="1" s="1"/>
  <c r="E658" i="1"/>
  <c r="F658" i="1" s="1"/>
  <c r="E657" i="1"/>
  <c r="F657" i="1" s="1"/>
  <c r="E656" i="1"/>
  <c r="F656" i="1" s="1"/>
  <c r="E655" i="1"/>
  <c r="F655" i="1" s="1"/>
  <c r="E654" i="1"/>
  <c r="F654" i="1" s="1"/>
  <c r="E653" i="1"/>
  <c r="F653" i="1" s="1"/>
  <c r="E652" i="1"/>
  <c r="F652" i="1" s="1"/>
  <c r="E649" i="1"/>
  <c r="F649" i="1" s="1"/>
  <c r="E647" i="1"/>
  <c r="F647" i="1" s="1"/>
  <c r="E646" i="1"/>
  <c r="F646" i="1" s="1"/>
  <c r="E645" i="1"/>
  <c r="F645" i="1" s="1"/>
  <c r="E644" i="1"/>
  <c r="F644" i="1" s="1"/>
  <c r="E643" i="1"/>
  <c r="F643" i="1" s="1"/>
  <c r="E638" i="1"/>
  <c r="F638" i="1" s="1"/>
  <c r="E637" i="1"/>
  <c r="F637" i="1" s="1"/>
  <c r="E636" i="1"/>
  <c r="F636" i="1" s="1"/>
  <c r="E635" i="1"/>
  <c r="F635" i="1" s="1"/>
  <c r="E634" i="1"/>
  <c r="F634" i="1" s="1"/>
  <c r="E633" i="1"/>
  <c r="F633" i="1" s="1"/>
  <c r="E632" i="1"/>
  <c r="F632" i="1" s="1"/>
  <c r="E631" i="1"/>
  <c r="F631" i="1" s="1"/>
  <c r="E622" i="1"/>
  <c r="F622" i="1" s="1"/>
  <c r="E620" i="1"/>
  <c r="F620" i="1" s="1"/>
  <c r="E619" i="1"/>
  <c r="F619" i="1" s="1"/>
  <c r="E618" i="1"/>
  <c r="F618" i="1" s="1"/>
  <c r="E617" i="1"/>
  <c r="F617" i="1" s="1"/>
  <c r="E616" i="1"/>
  <c r="F616" i="1" s="1"/>
  <c r="E615" i="1"/>
  <c r="F615" i="1" s="1"/>
  <c r="E614" i="1"/>
  <c r="F614" i="1" s="1"/>
  <c r="E611" i="1"/>
  <c r="F611" i="1" s="1"/>
  <c r="E610" i="1"/>
  <c r="F610" i="1" s="1"/>
  <c r="E609" i="1"/>
  <c r="F609" i="1" s="1"/>
  <c r="E608" i="1"/>
  <c r="F608" i="1" s="1"/>
  <c r="E607" i="1"/>
  <c r="F607" i="1" s="1"/>
  <c r="E605" i="1"/>
  <c r="F605" i="1" s="1"/>
  <c r="E604" i="1"/>
  <c r="F604" i="1" s="1"/>
  <c r="E602" i="1"/>
  <c r="F602" i="1" s="1"/>
  <c r="E600" i="1"/>
  <c r="F600" i="1" s="1"/>
  <c r="E599" i="1"/>
  <c r="F599" i="1" s="1"/>
  <c r="E598" i="1"/>
  <c r="F598" i="1" s="1"/>
  <c r="E595" i="1"/>
  <c r="F595" i="1" s="1"/>
  <c r="E594" i="1"/>
  <c r="F594" i="1" s="1"/>
  <c r="E593" i="1"/>
  <c r="F593" i="1" s="1"/>
  <c r="E592" i="1"/>
  <c r="F592" i="1" s="1"/>
  <c r="E591" i="1"/>
  <c r="F591" i="1" s="1"/>
  <c r="E590" i="1"/>
  <c r="F590" i="1" s="1"/>
  <c r="E588" i="1"/>
  <c r="F588" i="1" s="1"/>
  <c r="E587" i="1"/>
  <c r="F587" i="1" s="1"/>
  <c r="E586" i="1"/>
  <c r="F586" i="1" s="1"/>
  <c r="E585" i="1"/>
  <c r="F585" i="1" s="1"/>
  <c r="E584" i="1"/>
  <c r="F584" i="1" s="1"/>
  <c r="E583" i="1"/>
  <c r="F583" i="1" s="1"/>
  <c r="E582" i="1"/>
  <c r="F582" i="1" s="1"/>
  <c r="E581" i="1"/>
  <c r="F581" i="1" s="1"/>
  <c r="E579" i="1"/>
  <c r="F579" i="1" s="1"/>
  <c r="E578" i="1"/>
  <c r="F578" i="1" s="1"/>
  <c r="E577" i="1"/>
  <c r="F577" i="1" s="1"/>
  <c r="E576" i="1"/>
  <c r="F576" i="1" s="1"/>
  <c r="E575" i="1"/>
  <c r="F575" i="1" s="1"/>
  <c r="E574" i="1"/>
  <c r="F574" i="1" s="1"/>
  <c r="E573" i="1"/>
  <c r="F573" i="1" s="1"/>
  <c r="E572" i="1"/>
  <c r="F572" i="1" s="1"/>
  <c r="E570" i="1"/>
  <c r="F570" i="1" s="1"/>
  <c r="E569" i="1"/>
  <c r="F569" i="1" s="1"/>
  <c r="E568" i="1"/>
  <c r="F568" i="1" s="1"/>
  <c r="E567" i="1"/>
  <c r="F567" i="1" s="1"/>
  <c r="E566" i="1"/>
  <c r="F566" i="1" s="1"/>
  <c r="E565" i="1"/>
  <c r="F565" i="1" s="1"/>
  <c r="E564" i="1"/>
  <c r="F564" i="1" s="1"/>
  <c r="E561" i="1"/>
  <c r="E560" i="1"/>
  <c r="E559" i="1"/>
  <c r="E557" i="1"/>
  <c r="F557" i="1" s="1"/>
  <c r="E556" i="1"/>
  <c r="F556" i="1" s="1"/>
  <c r="E555" i="1"/>
  <c r="F555" i="1" s="1"/>
  <c r="E554" i="1"/>
  <c r="F554" i="1" s="1"/>
  <c r="E552" i="1"/>
  <c r="F552" i="1" s="1"/>
  <c r="E551" i="1"/>
  <c r="F551" i="1" s="1"/>
  <c r="E550" i="1"/>
  <c r="F550" i="1" s="1"/>
  <c r="E549" i="1"/>
  <c r="F549" i="1" s="1"/>
  <c r="E548" i="1"/>
  <c r="F548" i="1" s="1"/>
  <c r="E547" i="1"/>
  <c r="F547" i="1" s="1"/>
  <c r="E546" i="1"/>
  <c r="F546" i="1" s="1"/>
  <c r="E545" i="1"/>
  <c r="F545" i="1" s="1"/>
  <c r="E544" i="1"/>
  <c r="F544" i="1" s="1"/>
  <c r="E543" i="1"/>
  <c r="F543" i="1" s="1"/>
  <c r="E542" i="1"/>
  <c r="F542" i="1" s="1"/>
  <c r="E541" i="1"/>
  <c r="F541" i="1" s="1"/>
  <c r="E540" i="1"/>
  <c r="F540" i="1" s="1"/>
  <c r="E538" i="1"/>
  <c r="F538" i="1" s="1"/>
  <c r="E537" i="1"/>
  <c r="F537" i="1" s="1"/>
  <c r="E536" i="1"/>
  <c r="F536" i="1" s="1"/>
  <c r="E535" i="1"/>
  <c r="F535" i="1" s="1"/>
  <c r="E534" i="1"/>
  <c r="F534" i="1" s="1"/>
  <c r="E533" i="1"/>
  <c r="F533" i="1" s="1"/>
  <c r="E531" i="1"/>
  <c r="F531" i="1" s="1"/>
  <c r="E530" i="1"/>
  <c r="F530" i="1" s="1"/>
  <c r="E529" i="1"/>
  <c r="F529" i="1" s="1"/>
  <c r="E528" i="1"/>
  <c r="F528" i="1" s="1"/>
  <c r="E527" i="1"/>
  <c r="F527" i="1" s="1"/>
  <c r="E526" i="1"/>
  <c r="F526" i="1" s="1"/>
  <c r="E525" i="1"/>
  <c r="F525" i="1" s="1"/>
  <c r="E524" i="1"/>
  <c r="F524" i="1" s="1"/>
  <c r="E523" i="1"/>
  <c r="E522" i="1"/>
  <c r="F522" i="1" s="1"/>
  <c r="E521" i="1"/>
  <c r="F521" i="1" s="1"/>
  <c r="E520" i="1"/>
  <c r="F520" i="1" s="1"/>
  <c r="E519" i="1"/>
  <c r="F519" i="1" s="1"/>
  <c r="E518" i="1"/>
  <c r="F518" i="1" s="1"/>
  <c r="E517" i="1"/>
  <c r="F517" i="1" s="1"/>
  <c r="E516" i="1"/>
  <c r="F516" i="1" s="1"/>
  <c r="E515" i="1"/>
  <c r="F515" i="1" s="1"/>
  <c r="E514" i="1"/>
  <c r="F514" i="1" s="1"/>
  <c r="E513" i="1"/>
  <c r="F513" i="1" s="1"/>
  <c r="E512" i="1"/>
  <c r="F512" i="1" s="1"/>
  <c r="E511" i="1"/>
  <c r="F511" i="1" s="1"/>
  <c r="E510" i="1"/>
  <c r="F510" i="1" s="1"/>
  <c r="E509" i="1"/>
  <c r="F509" i="1" s="1"/>
  <c r="E508" i="1"/>
  <c r="F508" i="1" s="1"/>
  <c r="E507" i="1"/>
  <c r="F507" i="1" s="1"/>
  <c r="E506" i="1"/>
  <c r="F506" i="1" s="1"/>
  <c r="E505" i="1"/>
  <c r="F505" i="1" s="1"/>
  <c r="E504" i="1"/>
  <c r="F504" i="1" s="1"/>
  <c r="E503" i="1"/>
  <c r="F503" i="1" s="1"/>
  <c r="E502" i="1"/>
  <c r="F502" i="1" s="1"/>
  <c r="E501" i="1"/>
  <c r="F501" i="1" s="1"/>
  <c r="E500" i="1"/>
  <c r="F500" i="1" s="1"/>
  <c r="E499" i="1"/>
  <c r="F499" i="1" s="1"/>
  <c r="E498" i="1"/>
  <c r="F498" i="1" s="1"/>
  <c r="E497" i="1"/>
  <c r="F497" i="1" s="1"/>
  <c r="E496" i="1"/>
  <c r="F496" i="1" s="1"/>
  <c r="E495" i="1"/>
  <c r="F495" i="1" s="1"/>
  <c r="E494" i="1"/>
  <c r="F494" i="1" s="1"/>
  <c r="E493" i="1"/>
  <c r="F493" i="1" s="1"/>
  <c r="E492" i="1"/>
  <c r="F492" i="1" s="1"/>
  <c r="E491" i="1"/>
  <c r="F491" i="1" s="1"/>
  <c r="E490" i="1"/>
  <c r="F490" i="1" s="1"/>
  <c r="E489" i="1"/>
  <c r="F489" i="1" s="1"/>
  <c r="E488" i="1"/>
  <c r="F488" i="1" s="1"/>
  <c r="E487" i="1"/>
  <c r="F487" i="1" s="1"/>
  <c r="E486" i="1"/>
  <c r="F486" i="1" s="1"/>
  <c r="E485" i="1"/>
  <c r="F485" i="1" s="1"/>
  <c r="E484" i="1"/>
  <c r="F484" i="1" s="1"/>
  <c r="E482" i="1"/>
  <c r="F482" i="1" s="1"/>
  <c r="E481" i="1"/>
  <c r="F481" i="1" s="1"/>
  <c r="E480" i="1"/>
  <c r="F480" i="1" s="1"/>
  <c r="E479" i="1"/>
  <c r="F479" i="1" s="1"/>
  <c r="E478" i="1"/>
  <c r="F478" i="1" s="1"/>
  <c r="E477" i="1"/>
  <c r="F477" i="1" s="1"/>
  <c r="E476" i="1"/>
  <c r="F476" i="1" s="1"/>
  <c r="E475" i="1"/>
  <c r="F475" i="1" s="1"/>
  <c r="E474" i="1"/>
  <c r="F474" i="1" s="1"/>
  <c r="E473" i="1"/>
  <c r="F473" i="1" s="1"/>
  <c r="E470" i="1"/>
  <c r="F470" i="1" s="1"/>
  <c r="E469" i="1"/>
  <c r="F469" i="1" s="1"/>
  <c r="E468" i="1"/>
  <c r="F468" i="1" s="1"/>
  <c r="E467" i="1"/>
  <c r="F467" i="1" s="1"/>
  <c r="E466" i="1"/>
  <c r="F466" i="1" s="1"/>
  <c r="E465" i="1"/>
  <c r="F465" i="1" s="1"/>
  <c r="E462" i="1"/>
  <c r="F462" i="1" s="1"/>
  <c r="E461" i="1"/>
  <c r="F461" i="1" s="1"/>
  <c r="E460" i="1"/>
  <c r="F460" i="1" s="1"/>
  <c r="E459" i="1"/>
  <c r="F459" i="1" s="1"/>
  <c r="E458" i="1"/>
  <c r="F458" i="1" s="1"/>
  <c r="E457" i="1"/>
  <c r="F457" i="1" s="1"/>
  <c r="E455" i="1"/>
  <c r="F455" i="1" s="1"/>
  <c r="E454" i="1"/>
  <c r="F454" i="1" s="1"/>
  <c r="E453" i="1"/>
  <c r="F453" i="1" s="1"/>
  <c r="E452" i="1"/>
  <c r="F452" i="1" s="1"/>
  <c r="E451" i="1"/>
  <c r="E450" i="1"/>
  <c r="F450" i="1" s="1"/>
  <c r="E446" i="1"/>
  <c r="F446" i="1" s="1"/>
  <c r="E445" i="1"/>
  <c r="F445" i="1" s="1"/>
  <c r="E443" i="1"/>
  <c r="F443" i="1" s="1"/>
  <c r="E442" i="1"/>
  <c r="F442" i="1" s="1"/>
  <c r="E441" i="1"/>
  <c r="F441" i="1" s="1"/>
  <c r="E440" i="1"/>
  <c r="F440" i="1" s="1"/>
  <c r="E438" i="1"/>
  <c r="F438" i="1" s="1"/>
  <c r="E436" i="1"/>
  <c r="F436" i="1" s="1"/>
  <c r="E435" i="1"/>
  <c r="F435" i="1" s="1"/>
  <c r="E434" i="1"/>
  <c r="F434" i="1" s="1"/>
  <c r="E433" i="1"/>
  <c r="F433" i="1" s="1"/>
  <c r="E432" i="1"/>
  <c r="F432" i="1" s="1"/>
  <c r="E431" i="1"/>
  <c r="F431" i="1" s="1"/>
  <c r="E430" i="1"/>
  <c r="F430" i="1" s="1"/>
  <c r="E428" i="1"/>
  <c r="F428" i="1" s="1"/>
  <c r="E427" i="1"/>
  <c r="F427" i="1" s="1"/>
  <c r="E426" i="1"/>
  <c r="F426" i="1" s="1"/>
  <c r="E425" i="1"/>
  <c r="F425" i="1" s="1"/>
  <c r="E421" i="1"/>
  <c r="F421" i="1" s="1"/>
  <c r="E420" i="1"/>
  <c r="F420" i="1" s="1"/>
  <c r="E419" i="1"/>
  <c r="F419" i="1" s="1"/>
  <c r="E418" i="1"/>
  <c r="F418" i="1" s="1"/>
  <c r="E417" i="1"/>
  <c r="F417" i="1" s="1"/>
  <c r="E416" i="1"/>
  <c r="F416" i="1" s="1"/>
  <c r="E415" i="1"/>
  <c r="F415" i="1" s="1"/>
  <c r="E414" i="1"/>
  <c r="F414" i="1" s="1"/>
  <c r="E413" i="1"/>
  <c r="F413" i="1" s="1"/>
  <c r="E412" i="1"/>
  <c r="F412" i="1" s="1"/>
  <c r="E409" i="1"/>
  <c r="F409" i="1" s="1"/>
  <c r="E408" i="1"/>
  <c r="F408" i="1" s="1"/>
  <c r="E407" i="1"/>
  <c r="F407" i="1" s="1"/>
  <c r="E406" i="1"/>
  <c r="F406" i="1" s="1"/>
  <c r="E405" i="1"/>
  <c r="F405" i="1" s="1"/>
  <c r="E403" i="1"/>
  <c r="F403" i="1" s="1"/>
  <c r="E402" i="1"/>
  <c r="F402" i="1" s="1"/>
  <c r="E401" i="1"/>
  <c r="F401" i="1" s="1"/>
  <c r="E400" i="1"/>
  <c r="F400" i="1" s="1"/>
  <c r="E399" i="1"/>
  <c r="F399" i="1" s="1"/>
  <c r="E398" i="1"/>
  <c r="F398" i="1" s="1"/>
  <c r="E396" i="1"/>
  <c r="F396" i="1" s="1"/>
  <c r="E395" i="1"/>
  <c r="F395" i="1" s="1"/>
  <c r="E394" i="1"/>
  <c r="F394" i="1" s="1"/>
  <c r="E392" i="1"/>
  <c r="F392" i="1" s="1"/>
  <c r="E391" i="1"/>
  <c r="F391" i="1" s="1"/>
  <c r="E390" i="1"/>
  <c r="F390" i="1" s="1"/>
  <c r="E389" i="1"/>
  <c r="F389" i="1" s="1"/>
  <c r="E387" i="1"/>
  <c r="F387" i="1" s="1"/>
  <c r="E386" i="1"/>
  <c r="F386" i="1" s="1"/>
  <c r="E385" i="1"/>
  <c r="F385" i="1" s="1"/>
  <c r="E381" i="1"/>
  <c r="F381" i="1" s="1"/>
  <c r="E380" i="1"/>
  <c r="F380" i="1" s="1"/>
  <c r="E379" i="1"/>
  <c r="F379" i="1" s="1"/>
  <c r="E378" i="1"/>
  <c r="F378" i="1" s="1"/>
  <c r="E377" i="1"/>
  <c r="F377" i="1" s="1"/>
  <c r="E376" i="1"/>
  <c r="F376" i="1" s="1"/>
  <c r="E375" i="1"/>
  <c r="F375" i="1" s="1"/>
  <c r="E374" i="1"/>
  <c r="F374" i="1" s="1"/>
  <c r="E373" i="1"/>
  <c r="F373" i="1" s="1"/>
  <c r="E372" i="1"/>
  <c r="F372" i="1" s="1"/>
  <c r="E371" i="1"/>
  <c r="F371" i="1" s="1"/>
  <c r="E370" i="1"/>
  <c r="F370" i="1" s="1"/>
  <c r="E369" i="1"/>
  <c r="F369" i="1" s="1"/>
  <c r="E366" i="1"/>
  <c r="F366" i="1" s="1"/>
  <c r="E365" i="1"/>
  <c r="F365" i="1" s="1"/>
  <c r="E364" i="1"/>
  <c r="F364" i="1" s="1"/>
  <c r="E362" i="1"/>
  <c r="F362" i="1" s="1"/>
  <c r="E361" i="1"/>
  <c r="F361" i="1" s="1"/>
  <c r="E360" i="1"/>
  <c r="F360" i="1" s="1"/>
  <c r="E359" i="1"/>
  <c r="F359" i="1" s="1"/>
  <c r="E358" i="1"/>
  <c r="F358" i="1" s="1"/>
  <c r="E356" i="1"/>
  <c r="F356" i="1" s="1"/>
  <c r="E355" i="1"/>
  <c r="F355" i="1" s="1"/>
  <c r="E354" i="1"/>
  <c r="F354" i="1" s="1"/>
  <c r="E353" i="1"/>
  <c r="F353" i="1" s="1"/>
  <c r="E351" i="1"/>
  <c r="F351" i="1" s="1"/>
  <c r="E350" i="1"/>
  <c r="F350" i="1" s="1"/>
  <c r="E349" i="1"/>
  <c r="F349" i="1" s="1"/>
  <c r="E348" i="1"/>
  <c r="F348" i="1" s="1"/>
  <c r="E347" i="1"/>
  <c r="F347" i="1" s="1"/>
  <c r="E346" i="1"/>
  <c r="F346" i="1" s="1"/>
  <c r="E345" i="1"/>
  <c r="F345" i="1" s="1"/>
  <c r="E344" i="1"/>
  <c r="F344" i="1" s="1"/>
  <c r="E343" i="1"/>
  <c r="F343" i="1" s="1"/>
  <c r="E339" i="1"/>
  <c r="F339" i="1" s="1"/>
  <c r="E338" i="1"/>
  <c r="F338" i="1" s="1"/>
  <c r="F337" i="1"/>
  <c r="E336" i="1"/>
  <c r="F336" i="1" s="1"/>
  <c r="E335" i="1"/>
  <c r="F335" i="1" s="1"/>
  <c r="F334" i="1"/>
  <c r="E333" i="1"/>
  <c r="F333" i="1" s="1"/>
  <c r="E332" i="1"/>
  <c r="F332" i="1" s="1"/>
  <c r="E331" i="1"/>
  <c r="F331" i="1" s="1"/>
  <c r="F330" i="1"/>
  <c r="E329" i="1"/>
  <c r="F329" i="1" s="1"/>
  <c r="E327" i="1"/>
  <c r="F327" i="1" s="1"/>
  <c r="E326" i="1"/>
  <c r="F326" i="1" s="1"/>
  <c r="E325" i="1"/>
  <c r="F325" i="1" s="1"/>
  <c r="E323" i="1"/>
  <c r="F323" i="1" s="1"/>
  <c r="E322" i="1"/>
  <c r="F322" i="1" s="1"/>
  <c r="E321" i="1"/>
  <c r="F321" i="1" s="1"/>
  <c r="F1072" i="1" l="1"/>
  <c r="F650" i="1"/>
  <c r="F948" i="1"/>
  <c r="F471" i="1"/>
  <c r="F695" i="1"/>
  <c r="F382" i="1"/>
  <c r="F410" i="1"/>
  <c r="F447" i="1"/>
  <c r="F367" i="1"/>
  <c r="F463" i="1"/>
  <c r="F670" i="1"/>
  <c r="F340" i="1"/>
  <c r="F422" i="1"/>
  <c r="F596" i="1"/>
  <c r="F725" i="1"/>
  <c r="F962" i="1"/>
  <c r="F612" i="1"/>
  <c r="F786" i="1"/>
  <c r="F915" i="1"/>
  <c r="F780" i="1"/>
  <c r="F801" i="1"/>
  <c r="F944" i="1"/>
  <c r="E246" i="1"/>
  <c r="E247" i="1"/>
  <c r="F79" i="1"/>
  <c r="F196" i="1" l="1"/>
  <c r="E314" i="1" l="1"/>
  <c r="F314" i="1" s="1"/>
  <c r="E315" i="1"/>
  <c r="F315" i="1" s="1"/>
  <c r="E316" i="1"/>
  <c r="F316" i="1" s="1"/>
  <c r="E317" i="1"/>
  <c r="F317" i="1" s="1"/>
  <c r="E313" i="1"/>
  <c r="F313" i="1" s="1"/>
  <c r="E308" i="1"/>
  <c r="F308" i="1" s="1"/>
  <c r="E309" i="1"/>
  <c r="F309" i="1" s="1"/>
  <c r="E310" i="1"/>
  <c r="F310" i="1" s="1"/>
  <c r="E311" i="1"/>
  <c r="F311" i="1" s="1"/>
  <c r="E307" i="1"/>
  <c r="F307" i="1" s="1"/>
  <c r="E280" i="1"/>
  <c r="F280" i="1" s="1"/>
  <c r="E281" i="1"/>
  <c r="F281" i="1" s="1"/>
  <c r="E282" i="1"/>
  <c r="F282" i="1" s="1"/>
  <c r="E283" i="1"/>
  <c r="F283" i="1" s="1"/>
  <c r="E284" i="1"/>
  <c r="F284" i="1" s="1"/>
  <c r="E285" i="1"/>
  <c r="F285" i="1" s="1"/>
  <c r="E286" i="1"/>
  <c r="F286" i="1" s="1"/>
  <c r="E287" i="1"/>
  <c r="F287" i="1" s="1"/>
  <c r="E288" i="1"/>
  <c r="F288" i="1" s="1"/>
  <c r="E289" i="1"/>
  <c r="F289" i="1" s="1"/>
  <c r="E279" i="1"/>
  <c r="F279" i="1" s="1"/>
  <c r="E271" i="1"/>
  <c r="F271" i="1" s="1"/>
  <c r="E272" i="1"/>
  <c r="F272" i="1" s="1"/>
  <c r="E273" i="1"/>
  <c r="F273" i="1" s="1"/>
  <c r="E274" i="1"/>
  <c r="F274" i="1" s="1"/>
  <c r="E275" i="1"/>
  <c r="F275" i="1" s="1"/>
  <c r="E270" i="1"/>
  <c r="F270" i="1" s="1"/>
  <c r="E265" i="1"/>
  <c r="F265" i="1" s="1"/>
  <c r="E266" i="1"/>
  <c r="F266" i="1" s="1"/>
  <c r="E267" i="1"/>
  <c r="F267" i="1" s="1"/>
  <c r="E264" i="1"/>
  <c r="F264" i="1" s="1"/>
  <c r="E253" i="1"/>
  <c r="F253" i="1" s="1"/>
  <c r="E254" i="1"/>
  <c r="F254" i="1" s="1"/>
  <c r="E255" i="1"/>
  <c r="F255" i="1" s="1"/>
  <c r="E256" i="1"/>
  <c r="F256" i="1" s="1"/>
  <c r="E257" i="1"/>
  <c r="F257" i="1" s="1"/>
  <c r="E258" i="1"/>
  <c r="F258" i="1" s="1"/>
  <c r="E259" i="1"/>
  <c r="F259" i="1" s="1"/>
  <c r="E260" i="1"/>
  <c r="F260" i="1" s="1"/>
  <c r="E261" i="1"/>
  <c r="F261" i="1" s="1"/>
  <c r="E228" i="1"/>
  <c r="F228" i="1" s="1"/>
  <c r="E229" i="1"/>
  <c r="F229" i="1" s="1"/>
  <c r="E230" i="1"/>
  <c r="F230" i="1" s="1"/>
  <c r="E231" i="1"/>
  <c r="F231" i="1" s="1"/>
  <c r="E232" i="1"/>
  <c r="F232" i="1" s="1"/>
  <c r="E233" i="1"/>
  <c r="F233" i="1" s="1"/>
  <c r="E234" i="1"/>
  <c r="F234" i="1" s="1"/>
  <c r="E235" i="1"/>
  <c r="F235" i="1" s="1"/>
  <c r="E236" i="1"/>
  <c r="F236" i="1" s="1"/>
  <c r="E237" i="1"/>
  <c r="F237" i="1" s="1"/>
  <c r="E238" i="1"/>
  <c r="F238" i="1" s="1"/>
  <c r="E239" i="1"/>
  <c r="F239" i="1" s="1"/>
  <c r="E240" i="1"/>
  <c r="F240" i="1" s="1"/>
  <c r="E241" i="1"/>
  <c r="F241" i="1" s="1"/>
  <c r="E242" i="1"/>
  <c r="F242" i="1" s="1"/>
  <c r="E243" i="1"/>
  <c r="F243" i="1" s="1"/>
  <c r="E244" i="1"/>
  <c r="F244" i="1" s="1"/>
  <c r="E245" i="1"/>
  <c r="F245" i="1" s="1"/>
  <c r="F246" i="1"/>
  <c r="F247" i="1"/>
  <c r="E248" i="1"/>
  <c r="F248" i="1" s="1"/>
  <c r="E249" i="1"/>
  <c r="F249" i="1" s="1"/>
  <c r="E250" i="1"/>
  <c r="F250" i="1" s="1"/>
  <c r="E227" i="1"/>
  <c r="F227" i="1" s="1"/>
  <c r="E207" i="1"/>
  <c r="F207" i="1" s="1"/>
  <c r="E208" i="1"/>
  <c r="F208" i="1" s="1"/>
  <c r="E209" i="1"/>
  <c r="F209" i="1" s="1"/>
  <c r="E210" i="1"/>
  <c r="F210" i="1" s="1"/>
  <c r="E211" i="1"/>
  <c r="F211" i="1" s="1"/>
  <c r="E212" i="1"/>
  <c r="F212" i="1" s="1"/>
  <c r="E213" i="1"/>
  <c r="F213" i="1" s="1"/>
  <c r="E214" i="1"/>
  <c r="F214" i="1" s="1"/>
  <c r="E215" i="1"/>
  <c r="F215" i="1" s="1"/>
  <c r="E216" i="1"/>
  <c r="F216" i="1" s="1"/>
  <c r="E217" i="1"/>
  <c r="F217" i="1" s="1"/>
  <c r="E218" i="1"/>
  <c r="F218" i="1" s="1"/>
  <c r="E219" i="1"/>
  <c r="F219" i="1" s="1"/>
  <c r="E220" i="1"/>
  <c r="F220" i="1" s="1"/>
  <c r="E221" i="1"/>
  <c r="F221" i="1" s="1"/>
  <c r="E222" i="1"/>
  <c r="F222" i="1" s="1"/>
  <c r="E223" i="1"/>
  <c r="F223" i="1" s="1"/>
  <c r="E224" i="1"/>
  <c r="F224" i="1" s="1"/>
  <c r="E206" i="1"/>
  <c r="F206" i="1" s="1"/>
  <c r="E200" i="1"/>
  <c r="F200" i="1" s="1"/>
  <c r="E201" i="1"/>
  <c r="F201" i="1" s="1"/>
  <c r="E202" i="1"/>
  <c r="F202" i="1" s="1"/>
  <c r="E203" i="1"/>
  <c r="F203" i="1" s="1"/>
  <c r="E204" i="1"/>
  <c r="F204" i="1" s="1"/>
  <c r="E199" i="1"/>
  <c r="F199" i="1" s="1"/>
  <c r="E175" i="1"/>
  <c r="F175" i="1" s="1"/>
  <c r="E176" i="1"/>
  <c r="F176" i="1" s="1"/>
  <c r="E177" i="1"/>
  <c r="F177" i="1" s="1"/>
  <c r="E178" i="1"/>
  <c r="F178" i="1" s="1"/>
  <c r="E179" i="1"/>
  <c r="F179" i="1" s="1"/>
  <c r="E180" i="1"/>
  <c r="F180" i="1" s="1"/>
  <c r="E181" i="1"/>
  <c r="F181" i="1" s="1"/>
  <c r="E182" i="1"/>
  <c r="F182" i="1" s="1"/>
  <c r="E183" i="1"/>
  <c r="F183" i="1" s="1"/>
  <c r="E184" i="1"/>
  <c r="F184" i="1" s="1"/>
  <c r="E185" i="1"/>
  <c r="F185" i="1" s="1"/>
  <c r="E186" i="1"/>
  <c r="F186" i="1" s="1"/>
  <c r="E187" i="1"/>
  <c r="F187" i="1" s="1"/>
  <c r="F188" i="1"/>
  <c r="E189" i="1"/>
  <c r="F189" i="1" s="1"/>
  <c r="E190" i="1"/>
  <c r="F190" i="1" s="1"/>
  <c r="E191" i="1"/>
  <c r="F191" i="1" s="1"/>
  <c r="E192" i="1"/>
  <c r="F192" i="1" s="1"/>
  <c r="E193" i="1"/>
  <c r="F193" i="1" s="1"/>
  <c r="E194" i="1"/>
  <c r="F194" i="1" s="1"/>
  <c r="E195" i="1"/>
  <c r="F195" i="1" s="1"/>
  <c r="E197" i="1"/>
  <c r="F197" i="1" s="1"/>
  <c r="E174" i="1"/>
  <c r="F174" i="1" s="1"/>
  <c r="E167" i="1"/>
  <c r="F167" i="1" s="1"/>
  <c r="E168" i="1"/>
  <c r="F168" i="1" s="1"/>
  <c r="E169" i="1"/>
  <c r="F169" i="1" s="1"/>
  <c r="E170" i="1"/>
  <c r="F170" i="1" s="1"/>
  <c r="E171" i="1"/>
  <c r="F171" i="1" s="1"/>
  <c r="E172" i="1"/>
  <c r="F172" i="1" s="1"/>
  <c r="E166" i="1"/>
  <c r="F166" i="1" s="1"/>
  <c r="E135" i="1"/>
  <c r="F135" i="1" s="1"/>
  <c r="E136" i="1"/>
  <c r="F136" i="1" s="1"/>
  <c r="E137" i="1"/>
  <c r="F137" i="1" s="1"/>
  <c r="E138" i="1"/>
  <c r="F138" i="1" s="1"/>
  <c r="E139" i="1"/>
  <c r="F139" i="1" s="1"/>
  <c r="E140" i="1"/>
  <c r="F140" i="1" s="1"/>
  <c r="E141" i="1"/>
  <c r="F141" i="1" s="1"/>
  <c r="E142" i="1"/>
  <c r="F142" i="1" s="1"/>
  <c r="E143" i="1"/>
  <c r="F143" i="1" s="1"/>
  <c r="E144" i="1"/>
  <c r="F144" i="1" s="1"/>
  <c r="E145" i="1"/>
  <c r="F145" i="1" s="1"/>
  <c r="E146" i="1"/>
  <c r="F146" i="1" s="1"/>
  <c r="E147" i="1"/>
  <c r="F147" i="1" s="1"/>
  <c r="E148" i="1"/>
  <c r="F148" i="1" s="1"/>
  <c r="E149" i="1"/>
  <c r="F149" i="1" s="1"/>
  <c r="E150" i="1"/>
  <c r="F150" i="1" s="1"/>
  <c r="E151" i="1"/>
  <c r="F151" i="1" s="1"/>
  <c r="E152" i="1"/>
  <c r="F152" i="1" s="1"/>
  <c r="E153" i="1"/>
  <c r="F153" i="1" s="1"/>
  <c r="E154" i="1"/>
  <c r="F154" i="1" s="1"/>
  <c r="E155" i="1"/>
  <c r="F155" i="1" s="1"/>
  <c r="E156" i="1"/>
  <c r="F156" i="1" s="1"/>
  <c r="E157" i="1"/>
  <c r="F157" i="1" s="1"/>
  <c r="E158" i="1"/>
  <c r="F158" i="1" s="1"/>
  <c r="E159" i="1"/>
  <c r="F159" i="1" s="1"/>
  <c r="E160" i="1"/>
  <c r="F160" i="1" s="1"/>
  <c r="E161" i="1"/>
  <c r="F161" i="1" s="1"/>
  <c r="E162" i="1"/>
  <c r="F162" i="1" s="1"/>
  <c r="E163" i="1"/>
  <c r="F163" i="1" s="1"/>
  <c r="F164" i="1"/>
  <c r="E134" i="1"/>
  <c r="F134" i="1" s="1"/>
  <c r="E132" i="1"/>
  <c r="F132" i="1" s="1"/>
  <c r="E131" i="1"/>
  <c r="F131" i="1" s="1"/>
  <c r="E122" i="1"/>
  <c r="F122" i="1" s="1"/>
  <c r="E119" i="1"/>
  <c r="F119" i="1" s="1"/>
  <c r="E120" i="1"/>
  <c r="F120" i="1" s="1"/>
  <c r="E123" i="1"/>
  <c r="F123" i="1" s="1"/>
  <c r="E124" i="1"/>
  <c r="F124" i="1" s="1"/>
  <c r="E125" i="1"/>
  <c r="F125" i="1" s="1"/>
  <c r="E126" i="1"/>
  <c r="F126" i="1" s="1"/>
  <c r="E127" i="1"/>
  <c r="F127" i="1" s="1"/>
  <c r="E128" i="1"/>
  <c r="F128" i="1" s="1"/>
  <c r="E118" i="1"/>
  <c r="F118" i="1" s="1"/>
  <c r="E102" i="1"/>
  <c r="F102" i="1" s="1"/>
  <c r="E103" i="1"/>
  <c r="F103" i="1" s="1"/>
  <c r="E104" i="1"/>
  <c r="F104" i="1" s="1"/>
  <c r="E105" i="1"/>
  <c r="F105" i="1" s="1"/>
  <c r="E106" i="1"/>
  <c r="F106" i="1" s="1"/>
  <c r="E107" i="1"/>
  <c r="F107" i="1" s="1"/>
  <c r="E108" i="1"/>
  <c r="F108" i="1" s="1"/>
  <c r="E110" i="1"/>
  <c r="F110" i="1" s="1"/>
  <c r="E111" i="1"/>
  <c r="F111" i="1" s="1"/>
  <c r="E112" i="1"/>
  <c r="F112" i="1" s="1"/>
  <c r="E113" i="1"/>
  <c r="F113" i="1" s="1"/>
  <c r="E114" i="1"/>
  <c r="F114" i="1" s="1"/>
  <c r="E115" i="1"/>
  <c r="F115" i="1" s="1"/>
  <c r="E116" i="1"/>
  <c r="F116" i="1" s="1"/>
  <c r="E101" i="1"/>
  <c r="F101" i="1" s="1"/>
  <c r="E26" i="1"/>
  <c r="F26" i="1" s="1"/>
  <c r="E27" i="1"/>
  <c r="F27" i="1" s="1"/>
  <c r="E28" i="1"/>
  <c r="F28" i="1" s="1"/>
  <c r="E29" i="1"/>
  <c r="F29" i="1" s="1"/>
  <c r="E30" i="1"/>
  <c r="F30" i="1" s="1"/>
  <c r="E31" i="1"/>
  <c r="F31" i="1" s="1"/>
  <c r="E32" i="1"/>
  <c r="F32" i="1" s="1"/>
  <c r="E34" i="1"/>
  <c r="F34" i="1" s="1"/>
  <c r="E35" i="1"/>
  <c r="F35" i="1" s="1"/>
  <c r="E36" i="1"/>
  <c r="F36" i="1" s="1"/>
  <c r="E37" i="1"/>
  <c r="F37" i="1" s="1"/>
  <c r="E38" i="1"/>
  <c r="F38" i="1" s="1"/>
  <c r="E39" i="1"/>
  <c r="F39" i="1" s="1"/>
  <c r="E40" i="1"/>
  <c r="F40" i="1" s="1"/>
  <c r="E41" i="1"/>
  <c r="F41" i="1" s="1"/>
  <c r="E42" i="1"/>
  <c r="F42" i="1" s="1"/>
  <c r="E43" i="1"/>
  <c r="F43" i="1" s="1"/>
  <c r="E44" i="1"/>
  <c r="F44" i="1" s="1"/>
  <c r="E45" i="1"/>
  <c r="F45" i="1" s="1"/>
  <c r="E46" i="1"/>
  <c r="F46" i="1" s="1"/>
  <c r="E47" i="1"/>
  <c r="F47" i="1" s="1"/>
  <c r="E48" i="1"/>
  <c r="F48" i="1" s="1"/>
  <c r="E49" i="1"/>
  <c r="F49" i="1" s="1"/>
  <c r="E50" i="1"/>
  <c r="F50" i="1" s="1"/>
  <c r="E51" i="1"/>
  <c r="F51" i="1" s="1"/>
  <c r="E52" i="1"/>
  <c r="F52" i="1" s="1"/>
  <c r="E53" i="1"/>
  <c r="F53" i="1" s="1"/>
  <c r="E54" i="1"/>
  <c r="F54" i="1" s="1"/>
  <c r="E55" i="1"/>
  <c r="F55" i="1" s="1"/>
  <c r="E56" i="1"/>
  <c r="F56" i="1" s="1"/>
  <c r="E57" i="1"/>
  <c r="F57" i="1" s="1"/>
  <c r="E58" i="1"/>
  <c r="F58" i="1" s="1"/>
  <c r="E59" i="1"/>
  <c r="F59" i="1" s="1"/>
  <c r="E60" i="1"/>
  <c r="F60" i="1" s="1"/>
  <c r="E61" i="1"/>
  <c r="F61" i="1" s="1"/>
  <c r="E62" i="1"/>
  <c r="F62" i="1" s="1"/>
  <c r="E63" i="1"/>
  <c r="F63" i="1" s="1"/>
  <c r="E64" i="1"/>
  <c r="F64" i="1" s="1"/>
  <c r="E65" i="1"/>
  <c r="F65" i="1" s="1"/>
  <c r="E66" i="1"/>
  <c r="F66" i="1" s="1"/>
  <c r="E67" i="1"/>
  <c r="F67" i="1" s="1"/>
  <c r="E68" i="1"/>
  <c r="F68" i="1" s="1"/>
  <c r="E69" i="1"/>
  <c r="F69" i="1" s="1"/>
  <c r="E70" i="1"/>
  <c r="F70" i="1" s="1"/>
  <c r="E71" i="1"/>
  <c r="F71" i="1" s="1"/>
  <c r="E72" i="1"/>
  <c r="F72" i="1" s="1"/>
  <c r="E73" i="1"/>
  <c r="F73" i="1" s="1"/>
  <c r="E74" i="1"/>
  <c r="F74" i="1" s="1"/>
  <c r="E75" i="1"/>
  <c r="F75" i="1" s="1"/>
  <c r="E76" i="1"/>
  <c r="F76" i="1" s="1"/>
  <c r="E77" i="1"/>
  <c r="F77" i="1" s="1"/>
  <c r="F78" i="1"/>
  <c r="E80" i="1"/>
  <c r="F80" i="1" s="1"/>
  <c r="E81" i="1"/>
  <c r="F81" i="1" s="1"/>
  <c r="E82" i="1"/>
  <c r="F82" i="1" s="1"/>
  <c r="E83" i="1"/>
  <c r="F83" i="1" s="1"/>
  <c r="E84" i="1"/>
  <c r="F84" i="1" s="1"/>
  <c r="E85" i="1"/>
  <c r="F85" i="1" s="1"/>
  <c r="E86" i="1"/>
  <c r="F86" i="1" s="1"/>
  <c r="E87" i="1"/>
  <c r="F87" i="1" s="1"/>
  <c r="E88" i="1"/>
  <c r="F88" i="1" s="1"/>
  <c r="E89" i="1"/>
  <c r="F89" i="1" s="1"/>
  <c r="E90" i="1"/>
  <c r="F90" i="1" s="1"/>
  <c r="E91" i="1"/>
  <c r="F91" i="1" s="1"/>
  <c r="E92" i="1"/>
  <c r="F92" i="1" s="1"/>
  <c r="E93" i="1"/>
  <c r="F93" i="1" s="1"/>
  <c r="E94" i="1"/>
  <c r="F94" i="1" s="1"/>
  <c r="E95" i="1"/>
  <c r="F95" i="1" s="1"/>
  <c r="E96" i="1"/>
  <c r="F96" i="1" s="1"/>
  <c r="E97" i="1"/>
  <c r="F97" i="1" s="1"/>
  <c r="E98" i="1"/>
  <c r="F98" i="1" s="1"/>
  <c r="E99" i="1"/>
  <c r="F99" i="1" s="1"/>
  <c r="E25" i="1"/>
  <c r="F25" i="1" s="1"/>
  <c r="E6" i="1"/>
  <c r="F6" i="1" s="1"/>
  <c r="E22" i="1"/>
  <c r="F22" i="1" s="1"/>
  <c r="E23" i="1"/>
  <c r="F23" i="1" s="1"/>
  <c r="E21" i="1"/>
  <c r="F21" i="1" s="1"/>
  <c r="E15" i="1"/>
  <c r="F15" i="1" s="1"/>
  <c r="E16" i="1"/>
  <c r="F16" i="1" s="1"/>
  <c r="E17" i="1"/>
  <c r="F17" i="1" s="1"/>
  <c r="E18" i="1"/>
  <c r="F18" i="1" s="1"/>
  <c r="E14" i="1"/>
  <c r="F14" i="1" s="1"/>
  <c r="E7" i="1"/>
  <c r="F7" i="1" s="1"/>
  <c r="E8" i="1"/>
  <c r="F8" i="1" s="1"/>
  <c r="E9" i="1"/>
  <c r="F9" i="1" s="1"/>
  <c r="E11" i="1"/>
  <c r="F11" i="1" s="1"/>
  <c r="F305" i="1" l="1"/>
  <c r="F318" i="1"/>
  <c r="F251" i="1"/>
  <c r="F262" i="1"/>
  <c r="F268" i="1"/>
  <c r="F276" i="1"/>
  <c r="F225" i="1"/>
  <c r="F129" i="1"/>
  <c r="F19" i="1"/>
  <c r="F12" i="1"/>
</calcChain>
</file>

<file path=xl/sharedStrings.xml><?xml version="1.0" encoding="utf-8"?>
<sst xmlns="http://schemas.openxmlformats.org/spreadsheetml/2006/main" count="2378" uniqueCount="1403">
  <si>
    <t>Наименование целевого индикатора*</t>
  </si>
  <si>
    <t>Единица измерения</t>
  </si>
  <si>
    <t>Значение целевого индикатора</t>
  </si>
  <si>
    <t>утверждено в государственной программе Республики Дагестан</t>
  </si>
  <si>
    <t>достигнуто</t>
  </si>
  <si>
    <t>Причины отклонений</t>
  </si>
  <si>
    <r>
      <t xml:space="preserve">оценка в баллах
</t>
    </r>
    <r>
      <rPr>
        <b/>
        <i/>
        <sz val="11"/>
        <color rgb="FFFF0000"/>
        <rFont val="Times New Roman"/>
        <family val="1"/>
        <charset val="204"/>
      </rPr>
      <t>(отклонение – 100)**</t>
    </r>
  </si>
  <si>
    <t>Приложение №1</t>
  </si>
  <si>
    <r>
      <t xml:space="preserve">отклонение (в процентах)
</t>
    </r>
    <r>
      <rPr>
        <b/>
        <i/>
        <sz val="11"/>
        <color rgb="FFFF0000"/>
        <rFont val="Times New Roman"/>
        <family val="1"/>
        <charset val="204"/>
      </rPr>
      <t>(Достигнуто/утверждено)*100)</t>
    </r>
  </si>
  <si>
    <t>Оценка достижения значений целевых индикаторов государственной программы Республики Дагестан ____________________________________________ за 2020 год</t>
  </si>
  <si>
    <t>Государственная программа Республики Дагестан "Управление региональными и муниципальными финансами Республики Дагестан на 2015-2021 годы"</t>
  </si>
  <si>
    <t>увеличение доли субсидий из республиканского бюджета Республики Дагестан (далее-республиканский бюджет) бюджетам муниципальных образований республики, распределение которых между муниципальными образованиями республики утверждено приложениями к закону о республиканском бюджете на очередной финансовый период, в общем количество субсидий из республиканского бюджетам муниципальных образований</t>
  </si>
  <si>
    <t xml:space="preserve">процент </t>
  </si>
  <si>
    <t xml:space="preserve">удельный вес муниципальных образований, охваченных системой мониторинга исполнения местных бюджетов </t>
  </si>
  <si>
    <t xml:space="preserve">сокращение уровня диффееренциации бюджетной обеспеченности между 5 наиболее и наименее обеспеченными муниципальными районами (городскими округами) после выравнивания </t>
  </si>
  <si>
    <t>условная единица</t>
  </si>
  <si>
    <t xml:space="preserve">Сокщение уровня дифференциации бюджетной обеспеченности между 5 наиболее и наименее обеспеченными поселениями после выравниявания </t>
  </si>
  <si>
    <t xml:space="preserve">Сокращение количества муниципальных образований республики, в которых выявлены нарушения бюджетного законодательства </t>
  </si>
  <si>
    <t>единица</t>
  </si>
  <si>
    <t xml:space="preserve">Доля муниципальных образований республики, имеющих задолженность по бюджетным кредитам на конец отчетного года, предоставленным из республиканского бюджета </t>
  </si>
  <si>
    <t>Итоговая сводная оценка</t>
  </si>
  <si>
    <t>Государственная программа Республики Дагестан "Управление государственным имуществом Республики Дагестан на 2020-2024 годы"</t>
  </si>
  <si>
    <t xml:space="preserve">Доля объектов государствеенного имущества Республики Дагестан, включая земельные участки, учтенных с использованием автоматизированных систем учета в соотвествии с порядком ведения Реестра государственного имущества Республики Дагестан  </t>
  </si>
  <si>
    <t>доля объектов имущества, находящихся в государственной собственности Республики Дагестан, учтенных с применением автоматизированных систем учета государственного имущества Республики Дагес тан, от общего числа выявленных объекирв ( в рамках текущего года)</t>
  </si>
  <si>
    <t xml:space="preserve">доля объектов оценки, в отношении которых определена рыночная стоимость, от общего числа объектов оценки, в отношении которых приянто решение об определении рыночной стоимости </t>
  </si>
  <si>
    <t xml:space="preserve">наличие оборудования архива документации в Министерстве </t>
  </si>
  <si>
    <t>ед.</t>
  </si>
  <si>
    <t xml:space="preserve">доля площади земельных участков, находящихся в собственности Республики Дагестан и учткенных в Едином государственном реестре недвижимости, с границами, установленными в соответсвии с требованиями законодательства Российской Федерации, от общей площади земельных участков, находящихся в собственности Республики Дагестан, в % </t>
  </si>
  <si>
    <t>В собсвенности Республики Дагестан находится 367 замельных участков ориентировочной площадью 135 тыс.га без установленных границ, как того требует законодательство. С 2020 года Минимуществом Дагестана совместно с ФГБУ "Рослесинфоргом" ( победитель объявленного Минимуществом Дагестана конкурса в соответсвии с Федеральным законом от 5 апреля 2013 года № 44-ФЗ "О контрактной системе в сфере закупок товаров, работ, услуг для обесепечения государственных и муниципальных нужд") проводится работа по уточнению</t>
  </si>
  <si>
    <t>Государственная программа Республики Дагестан "Содействие занятости населения"</t>
  </si>
  <si>
    <t>Численность пострадавших в результате несчастных случаев на производстве с утратой трудоспособности на 1 рабочий день и более</t>
  </si>
  <si>
    <t>человек на 1 тыс.работающих</t>
  </si>
  <si>
    <t>Данные Дагестанстата за 2019 год. Показатели расчитываются по итогам года. Информация за 2020 год будет известна не ранее 1 июня 2021 г.</t>
  </si>
  <si>
    <t xml:space="preserve">Уровень регистрируемой безработицы </t>
  </si>
  <si>
    <t>Численность инвалидов, трудоустроенных на оборудованные (оснащенные) для них рабочие места</t>
  </si>
  <si>
    <t>чел.</t>
  </si>
  <si>
    <t>Подпрограмма "Активная политика занятости населения и социальная поддержка безработных гражждан"</t>
  </si>
  <si>
    <t xml:space="preserve">Уровень общей безработицы (по методолгии МОТ) </t>
  </si>
  <si>
    <t>Данные Росстата в среднем за январь-декабрь 2020 года.</t>
  </si>
  <si>
    <t xml:space="preserve">Удельный вес трудоустроенных граждан в общей численности граждан, обратившихся за содействием в поиске подходящей работы в органы службы занятости </t>
  </si>
  <si>
    <t>По состоянию на 1 января 2020 г. оргнанами государственной службы занятости населения обеспечено трудоустройство 39,3 тыс. чел.</t>
  </si>
  <si>
    <t>Удельный вес безработных граждан в возрасте 16-29 лет, ищущих работу 12 и более месцев, в общей численности безработных граждан в возрасте 16-29 лет, зарегистрированных в органах службы занятости</t>
  </si>
  <si>
    <t>Введение ограничительных мероприятий по предупреждению распространения в стране новой коронавирусной инфекции, а также увеличение размеров пособия по безработице привели к росту численности граждан, обращающихся в в органы государственной службы занятости населения за содействием в поиске подходящей работы. и численности граждан, призванных безработными</t>
  </si>
  <si>
    <t>Удельный вес безработных граждан признанных безработными, в численности безработных граждан, профессиональное обучение</t>
  </si>
  <si>
    <t>Отсутствуют граждане, признанные безработными из числа завершивших профобучение, получивших дополнительное профобразование в предыдущем периоде</t>
  </si>
  <si>
    <t>Удельный вес граждан, трудоустроенных в другой местности при содействии органов службы занятости, в общей численности безработных граждан, зарегистрированных в органах службы занятости</t>
  </si>
  <si>
    <t>По состоянию на 1 января 2021 года (обеспечено трудоустройство за пределами республики 2848 человек)</t>
  </si>
  <si>
    <t>Доля занятых на конец отчетного периода в численности лиц в возрасте пятидесяти лет и старше, а также лиц предпенсионного возраста , прошедших профессиональное обучение или получивших дополнительное профессиональное образование (в 2019г. -лиц предпенсионного возраста)</t>
  </si>
  <si>
    <t xml:space="preserve">В рамках реализации мероприятий регионального проекта "Старшее поколение" по направлению "Демография" по состоянию на 1 января 2021 г. зпавершили профессиональное обучение и дополнительное профобразование 218 лиц предпенсионного возраста; доля занятых граждан предпенсионного возраста составила 93,12 проц. (203 чел.. трудоустроены (продолжают осуществлять трудовую деятельность) из них 118 чел. работающие, 85 человек трудоустроено по завершении обучения.Среди завершивших обучение доля граждан, сохранивших трудовые отношения с работождателями ( 118 человек), составила 100 проц. </t>
  </si>
  <si>
    <t xml:space="preserve">Доля сохранивших занятость лиц в возрасте пятидесяти лет и старше, а также лиц предпенсионного возраста на конец отчетного периода, прошедших профессональное обучение или получивших дополнительное профессиональное образование, в численности лиц в возрасте пятидесяти лет и страше, а также лиц, предпенсионного возраста, прошедщих обучение ( в 2019 г. -лиц предпенсионного возраста) </t>
  </si>
  <si>
    <t>Доля приступивших к трудовой деятельности в общей численности прошедших переобучениеи и повышение квалификации женщин, находящихся в отпуске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</si>
  <si>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В рамках реализации мероприятий по организации переобучения и повышения квалификации женщин, находящихся в отпуске по уходу за ребенком до трех лет, а также женщин, имеющих детей дошкольного возраста, не состаящих в трудовых отношениях и обратившихся в органы службы занятости по направлению "Демография" по состянию на 1 января 2012 года завершили обучение 70 женщин указанной категории; доля занятых женщин составила 84,3 процента ( 59 человек трудоустроены  (продолжают осуществлять труд. деятельность). Среди завершивших обучение доля граждан, сохранивших трудовые отношения с работодателями (36 чел.), соствавила 100 проц.</t>
  </si>
  <si>
    <t>Ключевые показатели эффекитивности (КПЭ):</t>
  </si>
  <si>
    <t xml:space="preserve">количество проведенных ярморок вакансий и учебных рабочих мест </t>
  </si>
  <si>
    <t>количество заявленных в отчетном периоде вакасний в расчете на одного работника центра занятости населения</t>
  </si>
  <si>
    <t>отношение численности граждан, трудоустроенных на общественные работы, в численности граждан, обратившихся в органы службы занятости в целях поиска подходящей работы в отчетном периоде безработных граждан</t>
  </si>
  <si>
    <t xml:space="preserve">доля безработных граждан, испытывающих трудности в посике работы, трудоустроенных на временные работы, в общей ичсленности зарегистрированных в отчетном периоде безработных граждан </t>
  </si>
  <si>
    <t>Введение ограничительных мер про предуспреждениею и распространения  в стране новой коронавирусной инфекции, а также увеличение размеров пособия по безработице привели к росту численности граждан, обращающихся в органы государственной службы занятости населения за содействием в поиске подходящей работы, и численности граждан, признанных безработными</t>
  </si>
  <si>
    <t>доля рабочих мест, на котррые инвалиды трудоустроены в счет кво, в общей численности заквотированных рабочих мест для инвалидов по Республике Дагестан</t>
  </si>
  <si>
    <t xml:space="preserve">численность инвалидов, на которых работодатель получил субсидию по оплате труда раблтников, занятых на предприятиях, образованных общественными организациями инвалидов </t>
  </si>
  <si>
    <t>доля трудоустроенных несовершеннолетних граждан в возрасте от 14 до 18 лет в общей численности указанной категории граждан, обратившихся за содействием в поиске подходящей работы</t>
  </si>
  <si>
    <t>Введение ограничительных мероприятий по предупреждению и распространения в стране новой коронавирусной инфекции, а также увеличения размеров пособия по безработице привели к росту численности граждан, обращающихся в органы государтсвенной службы занятости населения за содействием в поиске подходящей работы, численности граждан, призанных безработными</t>
  </si>
  <si>
    <t>доля трудоустроенных безработных граждан в возрасте от 18 до 20 лет, имеющих среднее профессиональное образование и ищущих работу впервые, в общей численности зарегистрированных в отчетном периоде безработных граждан</t>
  </si>
  <si>
    <t>доля безработных граждан, получивших государственную услугу по содействию самозанятости, в общей численности зарегистрированных в отчетном периоде безработных граждан</t>
  </si>
  <si>
    <t xml:space="preserve">численность граждан, получивших комплекс консультационных, организационных и методических услуг по вопроса организации предпринмательской деятельности и самозяности </t>
  </si>
  <si>
    <t>численность обратившихся за содействием в труцдоустройстве в органы службы занятости населения граждан из числа лиц, добровольно отказавшихся от участия в террористической деятельности, а также лиц. отбывших наказание за террористическую (экстремистскую деятельность (с четом членов их семей)</t>
  </si>
  <si>
    <t xml:space="preserve">доля граждан из числа лиц. Добровольно отказавштхся о участия террористической деятельности, а также лиц, отбывштх наказание от участия в террористической деятельности, а также лиц, отбывших наказание за террористическую деятельность (экстремисткую) деятельность, получивших услугу по процессиональной деятельности ориентации в целях выбора сферы деятельности (профессии), трудоустройства, профессионального обучения. в общей численности граждан указанной категории, обратившихся в отчетном периоде в органы службы занятости за содействием в поисек подходящей работы </t>
  </si>
  <si>
    <t xml:space="preserve">доля безработных граждан из числа лиц, добровольно отказавшихся от участия в террористичечкой деятельности, а также лиц, отбывших наказание за террористическую (экстремисткую) деятельность, получивших услуги по психологической поддержке, в общей численности зарегистрированных в отчетном периоде безработных граждан указанной категории </t>
  </si>
  <si>
    <t>доля безработных граждан из числа лиц, добровольно отказавшихся от участия в террористичечкой деятельности, а также лиц, отбывших наказание за террористическую (экстремисткую) деятельность, получивших услуги по социальной адаптации в общей численнос</t>
  </si>
  <si>
    <t>количество информационных материалов (буклеты, видеоролики, стенды)</t>
  </si>
  <si>
    <t>численность инвалидов, опрошенных в целях выявления их нуждаемости в сопровождении при содействии занятости</t>
  </si>
  <si>
    <t xml:space="preserve">количество семинаров-совыещаний, проведенных Минтрудом РД в целях обучения работников органов службы занятости населения, на которыхбудет возложено исполнение новых задач в сфере трудоустройства инвалидов </t>
  </si>
  <si>
    <t>Введение ограничительных мероприятий по предупреждению распространения новой коронавирусной инфекции</t>
  </si>
  <si>
    <t xml:space="preserve">численность работников центров занятости населения, на которых будет возложено исполнение новыэх задач в сфере трудоустройства инвалидов </t>
  </si>
  <si>
    <t>количество заключенных соотвествующих соглашений, в том числе договоров с негосударственными организациями об оказании об оказании ими (при необходимости) помощи инвалидам в формировании пути их передвижения до места работы и обратно  (нарастающим итогом)</t>
  </si>
  <si>
    <t>численность инвалидов, кототрым оказана помощь в поиске походящего места рабочего места, трудоустройстве, производственной и социальной адаптации, проведении диагностики его готовности к трудоустройству</t>
  </si>
  <si>
    <t>численность инвалидов, в отношении которых проведен мониторинг трудоустройства и закрепляемости на рабочих местах, оборудованных (оснащенных) для их работы</t>
  </si>
  <si>
    <t>ичсленность инвалидов, трудоустроенных на оборудованные (оснащенные) для них работы</t>
  </si>
  <si>
    <t>доля граждан, получивших услугу по процессиональной ориентации в целях выбора сферы деятельности (профессии), трудоустройства, процессионального обучения, в общей численности граждан, обратившихся в органы службы занятости в целях поиска подходящей работы в отчетном периоде</t>
  </si>
  <si>
    <t>Введение ограничительных мер по предупреждению и распространению в стране новой коронавирусной инфекции, а также увеличение размеров пособия по безработице привели к росту численности граждан, обращающихся в органы государственной службы занятости населения за содействием в поиске подходящей работы</t>
  </si>
  <si>
    <t xml:space="preserve">доля учащихся выпускных классов общеобразовательных учреждений, получивших услуги по професиональной ориентации, в общей численности учащихся выпускных классов общеобразовательных учреждений </t>
  </si>
  <si>
    <t>количество проведенных мероприятий в рамках месячника профессиональной ориентации. Недели пропаганды военных професиий, декады професииональной ориентации</t>
  </si>
  <si>
    <t xml:space="preserve">Согласно Указу Главы Республики Дагестан от 18 марат 2020 г. № 17 "О введении режима повышенной гогтовности" в связи с распространением коронавирусной инфекции и проводимыми ограничительными мероприятиями в Республике Дагестан временно с апреля по май 2020 года была приостановлена деятельность образовательных огранизаций, а также введены проводились и массовые мероприятия, в связи с чем также не проводились и массовые мероприятия для школьнитков  </t>
  </si>
  <si>
    <t xml:space="preserve">доля учащихся, охваченных школьными психологами консултиационными и коррекционными мероприятими в рамках профориентационной работы </t>
  </si>
  <si>
    <t xml:space="preserve">доля выпускников учреждений профессонального образования, получивших услуги по профессональной ориентации, в общей численности выпускников учреждений профессионального образования </t>
  </si>
  <si>
    <t>численность граждан, подлежащих освобождению из мест лишения свободы, получивших профориентационные услуги</t>
  </si>
  <si>
    <t>количество проведенных региональных чемпионатов WorldSkills Russia и " Абилимпикс"</t>
  </si>
  <si>
    <t xml:space="preserve">количество перечней специальностей (профилей), по кототрым будет организовано профобучение и дополнительное профобразование </t>
  </si>
  <si>
    <t>В перечне определено для обучения безработных граждан 66 профессий (специальностей)</t>
  </si>
  <si>
    <t>доля профессиональных образовательных организаций, реализующих наиболее востребованные и перспективные на рынке труда профессии и специальности (ТОП-50)</t>
  </si>
  <si>
    <t>доля безработных граждан, получивших услуги
по профессиональному обучению и
дополнительному профессиональному
образованию, в общей численности
зарегистрированных в отчетном периоде
безработных граждан</t>
  </si>
  <si>
    <t>Введение ограничительных мероприятий по предупреждению распространения в стране новой коронавирусной инфекции, а также увеличение размеров пособия по безработице привели к росту численности граждан, обращающихся в 10 1 2 3 4 5 6 7 органы государственной службы занятости населения за содействием в поиске подходящей работы, и численности граждан, признанных безработными</t>
  </si>
  <si>
    <t>проведение в соответствии с действующим
законодательством открытых конкурсных
торгов на оказание услуг по профессиональной
подготовке, переподготовке и повышению
квалификации безработных граждан</t>
  </si>
  <si>
    <t>да-1/нет-0</t>
  </si>
  <si>
    <t xml:space="preserve">обеспечение (информирование) инспекторов по
профессиональному обучению и
профконсультированию новыми методиками
(при их наличии)
</t>
  </si>
  <si>
    <t xml:space="preserve">обеспечение информирования женщин,
находящихся в отпуске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 о возможностях
прохождения ими профессиональной
подготовки, переподготовки и повышения
квалификации
</t>
  </si>
  <si>
    <t xml:space="preserve">численность женщин, находящихся в отпуске по уходу за ребенком в возрасте до трех лет, а также женщин , имеющих детей дошкольного возраста, не состоящих в трудовых отношениях и обраьтившихся в органы службы занятости, направленных на процессиональное образование </t>
  </si>
  <si>
    <t xml:space="preserve">доля безработных граждан, получивших услуги по социальной адаптации, в общей численности зарегистрированных в отчетном периоде безработных граждан </t>
  </si>
  <si>
    <t>Введение ограничительных
мероприятий по предупреждению
распространения в стране новой
коронавирусной инфекции, а также
увеличение размеров пособия по безработице привели к росту
численности граждан, обращающихся в
органы государственной службы
занятости населения за содействием в
поиске подходящей работы, и
численности граждан, признанных
безработными</t>
  </si>
  <si>
    <t>доля безработных граждан, получивших услуги по психологической поддержке, в общей численности зарегистрированных в отчетном периоде безработных граждан</t>
  </si>
  <si>
    <t>доля использованных вакансий в общем числе вакансий, задействованных с целью обеспечения трудоустройства граждан в другой местности</t>
  </si>
  <si>
    <t>отношение численности безработных граждан, трудоустроенных за пределами республики, к численности зарегистрированных в отчетном периоде безработных граждан</t>
  </si>
  <si>
    <t>безработным гражданам и членам их семей в переселении в другую местность для трудоустройства, к численности зарегистрированных в отчетном периоде безработных граждан</t>
  </si>
  <si>
    <t>количество проведенных заседаний Межведомственной комиссии по подготовке предложений по определению квоты на выдачу иностранным гражданам приглашений на въезд в Российскую Федерацию в целях осуществления трудовой деятельности</t>
  </si>
  <si>
    <t>доля иностранных работников в численности занятых в экономике Республики Дагестан</t>
  </si>
  <si>
    <t>не более 10</t>
  </si>
  <si>
    <t>исчерпание квоты согласно выданным заключениям о привлечении и об использовании иностранных работников</t>
  </si>
  <si>
    <t>не менее 40</t>
  </si>
  <si>
    <t xml:space="preserve">В связи с отсутствием потребности
работодателей в привлечении
иностранных работников заседания
Межведомственной комиссии по
вопросам привлечения и использования
иностранных работников не
проводились.
</t>
  </si>
  <si>
    <t>Квота на выдачу иностранным гражданам, прибывающим в Российскую Федерацию на основании визы, разрешений на работу и приглашений на въезд в Российскую Федерацию в целях осуществления трудовой деятельности на 2020 год для Республики Дагестан не установлена (в связи с отсутствием потребности работодателей в привлечении иностранных работников из стан с визовым режимом въезда).</t>
  </si>
  <si>
    <t>количество разработанных комплексов мер по обеспечению занятости населения в сельской местности (нарастающим итогом)</t>
  </si>
  <si>
    <t>количество направленных в органы местного самоуправления предложений по освобождению малых предприятий, создаваемых безработными гражданами, от уплаты части налогов, поступающих в местный бюджет при их регистрации</t>
  </si>
  <si>
    <t>количество направленных в органы местного самоуправления предложений по развитию и поддержке крестьянских (фермерских) и личных подсобных хозяйств</t>
  </si>
  <si>
    <t>доля безработных граждан, получающих пособие по безработице, в общей численности зарегистрированных безработных граждан по состоянию на отчетную дату</t>
  </si>
  <si>
    <t>Введение ограничительных мероприятий по предупреждению распространения в стране новой коронавирусной инфекции, а также увеличение размеров пособия по безработице привели к росту численности граждан, обращающихся в органы государственной службы занятости населения за содействием в поиске подходящей работы, и численности граждан, признанных безработными, с одновременным уменьшением количества вакансий, заявленных работодателями в органы службы занятости.</t>
  </si>
  <si>
    <t>доля безработных граждан, получающих стипендию в период прохождения профессионального обучения и получения дополнительного профессионального образования по направлению органов службы занятости, в общей численности безработных граждан, проходящих обучение и получающих дополнительное профобразование</t>
  </si>
  <si>
    <t>численность безработных граждан снятых с регистрационного учета связи с назначением пенсии досрочного предложению органов службы занятости населения</t>
  </si>
  <si>
    <t>направление в Федеральную службу по труду и занятости информации о возможности прохождения гражданами альтернативной гражданской службы в организациях, расположенных на территории республики</t>
  </si>
  <si>
    <t>количество заседаний военных комиссариатов, в том числе по рассмотрению заявлений граждан по направлению на альтернативную гражданскую службу, в которых приняли участие представители органов службы занятости</t>
  </si>
  <si>
    <t>количество направленных запросов в министерства и ведомства республики в целях формирования перечней видов работ, профессий, должностей, на которых могут быть заняты граждане, проходящие альтернативную гражданскую службу, а также организаций, где предусматривается прохождение альтернативной гражданской службы</t>
  </si>
  <si>
    <t>организация мониторинга состояния рынка труда по отдельным показателям в разрезе районов и городов</t>
  </si>
  <si>
    <t>доля граждан, обратившихся за содействием в поиске подходящей работы, в численности рабочей силы</t>
  </si>
  <si>
    <t>Введение ограничительных мероприятий по предупреждению распространения в стране новой коронавирусной инфекции, а также увеличение размеров пособия по безработице привели к росту численности граждан, обращающихся в органы государственной службы занятости населения за содействием в поиске подходящей работы</t>
  </si>
  <si>
    <t>количество направленных в центры занятости населения материалов по итогам изучения передового опыта регионов по вопросам содействия занятости населения</t>
  </si>
  <si>
    <t>количество государственных услуг, оказываемых с использованием портала государственных и муниципальных услуг, многофункциональных центров и других информационно-телекоммуникационных технологий</t>
  </si>
  <si>
    <t>количество мобильных центров занятости населения</t>
  </si>
  <si>
    <t>организация технического обслуживания и
ремонта компьютерной техники</t>
  </si>
  <si>
    <t>ведение бухгалтерского учета и отчетности в автоматизированном режиме обслуживания</t>
  </si>
  <si>
    <t>уровень зарегистрированной безработицы</t>
  </si>
  <si>
    <t>1.2. Подпрограмма "Улучшение условий и охраны труда в Республике Дагестан"</t>
  </si>
  <si>
    <t>Данные Дагестанстата за 2019 год. Показатели рассчитываются по итогам года. Информация за 2020 год будет известна не ранее 1 июня 2021 г.</t>
  </si>
  <si>
    <t>Количество дней временной
нетрудоспособности в связи с несчастным
случаем на производстве в расчете на 1
пострадавшего</t>
  </si>
  <si>
    <t>дни</t>
  </si>
  <si>
    <t>Численность работников с установленным предварительным диагнозом профессионального заболевания по результатам проведения обязательных периодических медицинских осмотров</t>
  </si>
  <si>
    <t>Численность пострадавших в результате несчастных случаев на производстве со смертельным исходом</t>
  </si>
  <si>
    <t>Численность работников, занятых во вредных и (или) опасных условиях труда</t>
  </si>
  <si>
    <t>Удельный вес работников, занятых во вредных и (или) опасных условиях труда, от общей численности работников</t>
  </si>
  <si>
    <t>Количество рабочих мест, на которых проведена специальная оценка условий труда</t>
  </si>
  <si>
    <t>тыс.</t>
  </si>
  <si>
    <t>Удельный вес рабочих мест, на которых проведена специальная оценка условий труда, в общем количестве рабочих мест</t>
  </si>
  <si>
    <t>Количество рабочих мест, на которых
улучшены условия труда по результатам
специальной оценки условий труда</t>
  </si>
  <si>
    <t>КПЭ:</t>
  </si>
  <si>
    <t>количество подготовленных материалов по результатам проведенного анализа состояния производственного травматизма, профзаболеваний, состояния условий и охраны труда в организациях республики</t>
  </si>
  <si>
    <t>количество проведенных семинаров, круглых столов, совещаний по вопросам охраны труда в рамках Всемирного дня охраны труда</t>
  </si>
  <si>
    <t>количество опубликованных в средствах массовой информации материалов по вопросам охраны труда</t>
  </si>
  <si>
    <t>количество проведенных акций в рамках Единого дня смотра состояния охраны труда</t>
  </si>
  <si>
    <t>осуществление расходов по финансированию предупредительных мер по сокращению производственного травматизма и профессиональных заболеваний работников</t>
  </si>
  <si>
    <t>количество коллективных договоров,
поступающих на уведомительную регистрацию прошедших экспертизу в части соблюдения
законодательства по охране труда</t>
  </si>
  <si>
    <t>1.3. Подпрограмма "Сопровождение инвалидов молодого возраста при получении ими профессионального образования и содействия в последующем трудоустростве"</t>
  </si>
  <si>
    <t>Доля трудоустроенных инвалидов молодого
возраста в общей численности инвалидов
молодого возраста, завершивших обучение</t>
  </si>
  <si>
    <t>На 1 января 2021 года в рамках реализации мероприятий подпрограммы «Сопровождение инвалидов молодого возраста при получении ими профессионального образования и содействия в последующем трудоустройстве» организовано профессиональное обучение и дополнительное профобразование 50 безработных инвалидов молодого возраста, из них трудоустроены по итогам обучения 11 чел. (введение ограничительных мероприятий по предупреждению распространения в стране новой коронавирусной инфекции привело к снижению количества свободных рабочих мест в связи с ухудшением ситуации на рынке труда)</t>
  </si>
  <si>
    <t>Доля инвалидов молодого возраста,
получивших государственную услугу по
организации профессиональной ориентации
граждан, в общей численности инвалидов
молодого возраста, обратившихся в органы
службы занятости в целях поиска подходящей работы в отчетном периоде</t>
  </si>
  <si>
    <t>В 2020 г. государственную услугу по
организации профессиональной
ориентации граждан получили 667
инвалидов молодого возраста (общая
численность инвалидов данной
категории, обратившихся в органы
работы в отчетном периоде службы занятости, составила 1542 чел.)</t>
  </si>
  <si>
    <t>Доля безработных инвалидов молодого возраста, приступивших к профессиональному обучению и дополнительному профессиональному образованию, в общей численности зарегистрированных в отчетном периоде безработных инвалидов молодого возраста</t>
  </si>
  <si>
    <t>В 2020 г. в рамках реализации
мероприятий подпрограммы
«Сопровождение инвалидов молодого
возраста при получении ими
профессионального образования и
содействия в последующем
трудоустройстве» на профессиональное
обучение и дополнительное
профессиональное образование
направлено 50 инвалидов молодого
возраста или 3,6 проц. от общей
численности инвалидов данной
категории, признанных безработными</t>
  </si>
  <si>
    <t>доля инвалидов молодого возраста, получивших государственную услугу по организации профессиональной ориентации граждан, в общей численности инвалидов молодого возраста, обратившихся в органы службы занятости в целях поиска подходящей работы в отчетном периоде</t>
  </si>
  <si>
    <t>В 2020 г. государственную услугу по
организации профессиональной
ориентации граждан получили 667
инвалидов молодого возраста (общая
численность инвалидов данной
категории, обратившихся в органы
службы занятости, составила 1542 чел.)</t>
  </si>
  <si>
    <t>численность безработных граждан из числа молодых инвалидов, прошедших профессиональное обучение и дополнительное профессиональное образование</t>
  </si>
  <si>
    <t>численность незанятых инвалидов молодого
возраста, которым оказано содействие в
трудоустройстве на оборудованные
(оснащенные) для них рабочие места</t>
  </si>
  <si>
    <t>доля трудоустроенных инвалидов молодого
возраста в общей численности инвалидов молодого возраста, завершивших обучение</t>
  </si>
  <si>
    <t>На 1 января 2021 года в рамках
реализации мероприятий подпрограммы «Сопровождение инвалидов молодого
возраста при получении ими
профессионального образования и
содействия в последующем
трудоустройстве» организовано
профессиональное обучение и
дополнительное профобразование 50
безработных инвалидов молодого
возраста, из них трудоустроены по
итогам обучения 11 чел. (введение
ограничительных мероприятий по
предупреждению распространения в
стране новой коронавирусной инфекции
привело к снижению количества
свободных рабочих мест в связи с
ухудшением ситуации на рынке труда)</t>
  </si>
  <si>
    <t>количество проведенных ярмарок вакансий и учебных рабочих мест для граждан из числа молодых инвалидов</t>
  </si>
  <si>
    <t>Введение ограничительных мероприятий по предупреждению распространения в стране новой коронавирусной инфекции</t>
  </si>
  <si>
    <t>численность инвалидов молодого возраста, получивших услугу по сопровождению при их трудоустройстве</t>
  </si>
  <si>
    <t>количество проведенных региональных чемпионатов профессионального мастерства "Абилимпикс"</t>
  </si>
  <si>
    <t>Государственная программа Республики Дагестан "Социальная поддержка граждан"</t>
  </si>
  <si>
    <t>Доля населения, имеющего денежные доходы ниже величины прожиточного минимума, в общей численности населения Республики Дагестан</t>
  </si>
  <si>
    <t xml:space="preserve">Предварительные данные Дагестанстата за
2019 год.
Показатель рассчитывается органами
статистики по итогам года. </t>
  </si>
  <si>
    <t>Доля граждан, получивших социальные услуги в учреждениях социального обслуживания населения, в общем числе граждан,обратившихся за получением социальных услуг
в учреждения социального обслуживания
населения</t>
  </si>
  <si>
    <t>Очереди на социальное обслуживание отсутствуют.</t>
  </si>
  <si>
    <t>Подпрограмма "Развитие мер социальной поддержки отдельных категорий граждан"</t>
  </si>
  <si>
    <t>Уровень предоставления мер социальной поддержки отдельным категориям граждан в денежной форме</t>
  </si>
  <si>
    <t>Удельный вес малоимущих граждан, получающих меры социальной поддержки в соответствии с законодательством Республики Дагестан, в общей численности малоимущих граждан в Республике Дагестан, обратившихся за получением государственной социальной помощи</t>
  </si>
  <si>
    <t>предоставление в полном объеме ежемесячной доплаты к пенсиям лицам, замещавшим государственные должности Республики Дагестан, и пенсии за выслугу лет лицам, замещавшим должности государственной гражданской службы Республики Дагестан</t>
  </si>
  <si>
    <t>предоставление в полном объеме мер дополнительного ежемесячного материального обеспечения гражданам, имеющим особые заслуги перед Республикой Дагестан</t>
  </si>
  <si>
    <t>предоставление в полном объеме ежемесячной денежной выплаты ветеранам труда</t>
  </si>
  <si>
    <t>предоставление в полном объеме ежемесячной денежной выплаты реабилитированным лицам и лицам, признанным пострадавшими от политических репрессий предоставление
в полном объеме ежемесячной
денежной выплаты труженикам тыла</t>
  </si>
  <si>
    <t>предоставление в полном объеме дополнительного пожизненного ежемесячного материального обеспечения членам семей инвалидов и ветеранов боевых действий, погибших (умерших) в период прохождения военной службы на территории Афганистана</t>
  </si>
  <si>
    <t>предоставление в полном объеме ежемесячной денежной выплаты по оплате жилого помещения и коммунальных услуг ветеранам труд</t>
  </si>
  <si>
    <t>предоставление в полном объеме ежемесячной денежной выплаты по оплате жилого помещения и коммунальных услуг реабилитированным лицам и лицам, признанным пострадавшими от политических репрессий</t>
  </si>
  <si>
    <t>предоставление в полном объеме ежемесячной денежной выплаты отдельным категориям граждан, работающим и проживающим в сельской местности и поселках городского типа</t>
  </si>
  <si>
    <t>предоставление в полном объеме ежемесячной денежной выплаты по оплате жилого помещения и коммунальных услуг федеральным категориям граждан</t>
  </si>
  <si>
    <t>предоставление в полном объеме гарантированных государством субсидий на оплату жилого помещения и коммунальных услуг малообеспеченным семьям</t>
  </si>
  <si>
    <t>предоставление в полном объеме денежной компенсации на эксплуатационные расходы автотранспорта отдельным категориям инвалидов из числа ветеранов</t>
  </si>
  <si>
    <t>предоставление в полном объеме дополнительных мер по улучшению материального обеспечения участников Великой Отечественной войны 1941-1945 годов и бывших несовершеннолетних узников концлагерей, гетто и других мест принудительного содержания, созданных фашистами и их союзниками в период Второй мировой войны</t>
  </si>
  <si>
    <t>предоставление в полном объеме ежемесячной денежной выплаты по оплате абонентской платы за телефон участникам Великой Отечественной войны</t>
  </si>
  <si>
    <t>предоставление в полном объеме ежемесячной денежной выплаты по оплате жилого помещения и коммунальных услуг участникам Великой Отечественной войны и приравненным к ним лицам</t>
  </si>
  <si>
    <t>предоставление в полном объеме ежемесячной денежной выплаты по оплате жилого помещения и коммунальных услуг членам семей инвалидов и ветеранов боевых действий, погибших в Афганистане</t>
  </si>
  <si>
    <t>предоставление в полном объеме единовременных пособий и ежемесячных денежных компенсаций гражданам при возникновении поствакцинальных осложнений</t>
  </si>
  <si>
    <t>предоставление в полном объеме социального пособия на погребение умерших, которые не подлежали обязательному социальному страхованию на случай временной нетрудоспособности и в связи с материнством на день смерти и не являлись пенсионерами, а также в случае рождения мертвого ребенка по истечении 154 дней беременности, и возмещение стоимости услуг на захоронение указанных категорий умерших граждан,
оказываемых специализированными службами
по вопросам похоронного дела</t>
  </si>
  <si>
    <t>осуществление возмещения в полном объеме затрат, связанных с погребением умерших реабилитированных лиц, а также расходов по погребению умерших, личность которых не установлена органами внутренних дел</t>
  </si>
  <si>
    <t>предоставление в полном объеме инвалидам компенсаций страховых премий по договорам обязательного страхования гражданской ответственности владельцев транспортных средств</t>
  </si>
  <si>
    <t>предоставление в полном объеме единовременного пособия в случае гибели (смерти) или причинения вреда здоровью народного дружинника в связи с его участием в охране общественного порядка</t>
  </si>
  <si>
    <t>редоставление в полном объеме единовременного пособия в случае гибели или получения работником добровольной пожарной охраны и добровольным пожарным увечья, заболевания, приведших к стойкой утрате трудоспособности</t>
  </si>
  <si>
    <t>предоставление в полном объеме отдельных мер социальной поддержки граждан, подвергшихся воздействию радиации вследствие радиационных аварий и ядерных испытаний</t>
  </si>
  <si>
    <t>предоставление в полном объеме ежегодной денежной выплаты лицам, награжденным нагрудным знаком "Почетный донор России"</t>
  </si>
  <si>
    <t>предоставление в полном объеме гарантированных государством социальных выплат населению</t>
  </si>
  <si>
    <t>Наличие по итогам 2020 года
задолженности перед отдельными
получателями выплат, осуществляемых
через УСЗН (по выплатам отдельных пособий семьям, имеющим детей,
осуществляемых в рамках
подпрограммы «Совершенствование
социальной поддержки семей и детей»)</t>
  </si>
  <si>
    <t>предоставление в полном объеме государственной социальной помощи малоимущим семьям, малоимущим одиноко проживающим гражданам и иным категориям на основе социального контракта</t>
  </si>
  <si>
    <t>Реализация мероприятия запланирована начиная с 2021 года. Финансирование на 2020 год не было предусмотрено в соответствии с Законом РД о республиканском бюджете РД на 2020 год и плановый период 2021 и 2022 годов.</t>
  </si>
  <si>
    <t>предоставление в полном объеме мер
социальной поддержки Героям Советского
Союза, Героям Российской Федерации и
полным кавалерам ордена Славы</t>
  </si>
  <si>
    <t>издание книги памяти "Солдаты Отечества"</t>
  </si>
  <si>
    <t>предоставление в полном объеме компенсации расходов на уплату взноса на капитальный ремонт общего имущества в многоквартирных домах, расположенных на территории Республики Дагестан, одиноко проживающим неработающим собственникам жилых помещений, достигшим возраста 70 и 80 лет, а также проживающим в составе семьи, состоящей только из совместно проживающих неработающих граждан пенсионного возраста, собственникам жилых помещений, достигшим возраста 70 и 80 лет по месту их жительства в Республике Дагестан</t>
  </si>
  <si>
    <t>предоставление в полном объеме компенсации
расходов малоимущим семьям на приобретение
оборудования для цифрового телевидения</t>
  </si>
  <si>
    <t>Подпрограмма "Модернизация и развитие социального обслуживания населения"</t>
  </si>
  <si>
    <t>Отношение средней заработной платы
социальных работников учреждений
социального обслуживания населения к
среднемесячному доходу от трудовой
деятельности по Республике Дагестан</t>
  </si>
  <si>
    <t>По оперативным данным Минтруда РД средняя заработная плата социальных работников учреждений социального обслуживания населения за январьдекабрь 2020 г. составила 24162,26 руб. или 100,5 проц. от прогнозного значения среднемесячной начисленной заработной платы наемных работников в организациях, у индивидуальных предпринимателей и физических лиц (среднемесячный доход от трудовой деятельности) в Республике Дагестан на 2020 год – 24043 рубля.</t>
  </si>
  <si>
    <t>доля норм, нормативов, стандартов предоставления социальных услуг, внедренных в практику работы учреждений социального обслуживания, в общем количестве норм, нормативов, стандартов предоставления социальных услуг</t>
  </si>
  <si>
    <t>количество проведенных заседаний Общественного совета при Министерстве труда и социального развития Республики Дагестан по проведению независимой оценки качества условий оказания услуг организациями социального обслуживания Республики Дагестан</t>
  </si>
  <si>
    <t>количество мобильных бригад при учреждениях социального обслуживания</t>
  </si>
  <si>
    <t>отношение средней заработной платы социальных работников учреждений социального обслуживания населения к среднемесячному доходу от трудовой деятельности по Республике Дагестан</t>
  </si>
  <si>
    <t>отношение средней заработной платы
социальных работников учреждений
социального обслуживания населения к
среднемесячному доходу от трудовой
деятельности по Республике Дагестан</t>
  </si>
  <si>
    <t>количество неработающих пенсионеров, обученных компьютерной грамотности</t>
  </si>
  <si>
    <t>тыс. чел.</t>
  </si>
  <si>
    <t>Подпрограмма "Совершенствование социальной поддержки семей и детей"</t>
  </si>
  <si>
    <t>Суммарный коэффициент рождаемости</t>
  </si>
  <si>
    <t>число родившихся детей на одну женщину</t>
  </si>
  <si>
    <t>Оценка Росстата за 2020 год (на основании оперативных данных за январь-ноябрь 2020 г.) Оперативные данные за 2020 год будут рассчитаны Росстатом не ранее 15 марта 2021 года. В Республике Дагестан с 2015 года наблюдается ежегодное снижение численности родившихся детей. Наблюдаемая отрицательная динамика количества рожденных детей объясняется вступлением в брачный возраст населения, родившегося в 90-х годах, когда отмечалось значительное сокращение числа рождений.</t>
  </si>
  <si>
    <t>Удельный вес безнадзорных и беспризорных несовершеннолетних детей в общей численности детей в Республике Дагестан</t>
  </si>
  <si>
    <t>Удельный вес детей-инвалидов, получивших социальные услуги в учреждениях социального обслуживания для детей-инвалидов, в общей численности детей-инвалидов</t>
  </si>
  <si>
    <t>Введение ограничительных мероприятий в связи с распространением новой коронавирусной инфекции (временное закрытие учреждений социального обслуживания населения)</t>
  </si>
  <si>
    <t>реализация мероприятий по совершенствованию нормативной правовой базы по выплате государственных пособий семьям с детьми, предоставлению мер государственной поддержки семьям, имеющим детей (при необходимости)</t>
  </si>
  <si>
    <t>предоставление в полном объеме ежемесячного пособия на ребенка</t>
  </si>
  <si>
    <t>предоставление в полном объеме ежемесячной выплаты в связи с рождением (усыновлением) первого ребенка</t>
  </si>
  <si>
    <t>предоставление в полном объеме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</si>
  <si>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предоставление в полном объеме единовременных пособий беременным женам военнослужащих и ежемесячных пособий на детей военнослужащих, проходящих военную службу по призыву</t>
  </si>
  <si>
    <t>предоставление в полном объеме единовременной денежной выплаты семьям при рождении пятого и каждого последующего ребенка, десятого и каждого последующего ребенка, одновременно двух детей, одновременно трех и более детей</t>
  </si>
  <si>
    <t>предоставление в полном объеме единовременной денежной выплаты на детей, поступающих в первый класс, из малоимущих многодетных семей</t>
  </si>
  <si>
    <t>предоставление в полном объеме ежемесячной выплаты на детей в возрасте от 3 до 7 лет включительно</t>
  </si>
  <si>
    <t>предоставление в полном объеме ежемесячной денежной выплаты по оплате жилого помещения и коммунальных услуг многодетным семьям</t>
  </si>
  <si>
    <t>оплата расходов по перевозке несовершеннолетних, самовольно ушедших из семей, детских домов, школ-интернатов, специальных учебно-воспитательных и иных детских учреждений (при необходимости)</t>
  </si>
  <si>
    <t>предоставление в полном объеме единовременного денежного поощрения одному из родителей (усыновителей) при награждении орденом "Родительская слава"</t>
  </si>
  <si>
    <t>осуществление в полном объеме расходов на выдачу пособия и обмундирования выпускникам детских домов</t>
  </si>
  <si>
    <t>предоставление в полном объеме единовременного денежного поощрения лицам, награжденным орденом Матери</t>
  </si>
  <si>
    <t>предоставление в полном объеме социальных выплат детям-сиротам, детям, оставшимся без попечения родителей, обучающимся в государственных профессиональных образовательных организациях и образовательных организациях высшего образования</t>
  </si>
  <si>
    <t>предоставление в полном объеме малоимущим семьям со среднедушевым доходом, не превышающим величину прожиточного минимума на душу населения, установленного в республике, компенсации части родительской платы за содержание ребенка в образовательных организациях, реализующих основную общеобразовательную программу</t>
  </si>
  <si>
    <t>предоставление в полном объеме ежемесячного пособия детям-сиротам и детям, оставшимся без попечения родителей, лицам из числа детейсирот и детей, оставшихся без попечения родителей, а также осуществление расходов на оплату труда приемных родителей</t>
  </si>
  <si>
    <t>предоставление в полном объеме
дополнительных мер социальной поддержки
гражданам, усыновившим (удочерившим),
взявшим под опеку (попечительство), в
приемную семью детей-сирот и детей,
оставшихся без попечения родителей, из
учреждений для детей-сирот и детей,
оставшихся без попечения родителей</t>
  </si>
  <si>
    <t>предоставление в полном объеме мер материальной поддержки семьям, принявшим в семью детей на воспитание</t>
  </si>
  <si>
    <t>реализация мероприятий, направленных на
укрепление института семьи, семейных
ценностей</t>
  </si>
  <si>
    <t>количество сформированных пофамильных списков (при необходимости): многодетных семей; семей, воспитывающих детей-инвалидов; детей-сирот; детей, оставшихся без попечения родителей</t>
  </si>
  <si>
    <t>размещение материалов по проблемам
повышения качества жизни детей и семей с
детьми в республиканских средствах массовой</t>
  </si>
  <si>
    <t>Подпрограмма «Обеспечение жилыми помещениями детей-сирот, детей, оставшихся без попечения родителей, лиц из числа детей-сирот и детей,
оставшихся без попечения родителей»</t>
  </si>
  <si>
    <t>Доля детей-сирот и детей, оставшихся без попечения родителей, а также лиц из числа детей-сирот и детей, оставшихся без попечения родителей, обеспеченных благоустроенными жилыми помещениями специализированного жилищного фонда по договорам найма специализированных жилых помещений, от общего числа лиц указанной категории, у которых наступило право на получение жилого помещения</t>
  </si>
  <si>
    <t>По данным администрации ГО «город
Избербаш» в ноябре 2020 года были
заключены муниципальные контракты
на приобретение 15 жилых помещений
для детей-сирот. Однако по
техническим причинам и в связи
распространением новой
коронавирусной инфекции
предоставить указанные квартиры
администрации ГО «город Избербаш»
поставщиком (застройщиком) в
установленные сроки не представилось
возможным</t>
  </si>
  <si>
    <t>Число детей-сирот и детей, оставшихся без попечения родителей, лиц из числа детей-сирот и детей, оставшихся без попечения родителей, обеспеченных благоустроенными жилыми помещениями специализированного жилищного фонда по договорам найма специализированных жилых помещений за счет бюджетных средств</t>
  </si>
  <si>
    <t>Число детей-сирот и детей, оставшихся без попечения родителей, лиц из числа детей-сирот и детей оставшихся без попечения родителей, обеспеченных благоустроенными жилыми помещениями специализированного жилищного фонда по договорам найма специализированных жилых помещений в отчетном финансовом году (нарастающим итогом)</t>
  </si>
  <si>
    <t>Число детей-сирот и детей, оставшихся без попечения родителей, лиц из числа детей-сирот и детей, оставшихся без попечения родителей, подлежащих обеспечению благоустроенными жилыми помещениями специализированного жилищного фонда по договорам найма специализированных жилых помещений на конец отчетного года</t>
  </si>
  <si>
    <t>число детей-сирот и детей, оставшихся без  попечения родителей, лиц из числа детей-сирот и детей, оставшихся без попечения родителей, подлежащих обеспечению благоустроенными жилыми помещениями специализированного жилищного фонда по договорам найма специализированных жилых помещений на конец отчетного года</t>
  </si>
  <si>
    <t>число детей-сирот и детей, оставшихся без попечения родителей, лиц из числа детей-сирот и детей, оставшихся без попечения родителей, обеспеченных благоустроенными жилыми помещениями специализированного жилищного фонда по договорам найма специализированных жилых помещений за счет бюджетных средств</t>
  </si>
  <si>
    <t>Избербаш» в ноябре 2020 года были
заключены муниципальные контракты
на приобретение 15 жилых помещений
для детей-сирот. Однако по
техническим причинам и в связи
распространением новой
коронавирусной инфекции
предоставить указанные квартиры
администрации ГО «город Избербаш»
поставщиком (застройщиком) в
установленные сроки не представилось
возможным</t>
  </si>
  <si>
    <t>Подпрограмма «Повышение эффективности государственной поддержки социально ориентированных некоммерческих организаций»</t>
  </si>
  <si>
    <t>Количество социально ориентированных некоммерческих организаций, за исключением государственных и муниципальных учреждений, осуществляющих деятельность по социальной поддержке и защите граждан</t>
  </si>
  <si>
    <t>Доля граждан, участвующих в деятельности социально ориентированных некоммерческих организаций</t>
  </si>
  <si>
    <t>Данные Дагестанстата за 2019 год.
Показатель рассчитывается органами
статистики по итогам года.</t>
  </si>
  <si>
    <t>Количество муниципальных образований Республики Дагестан, в которых реализуются программы поддержки социально ориентированных некоммерческих организаций</t>
  </si>
  <si>
    <t>Количество социально ориентированных некоммерческих организаций, которым оказана финансовая поддержка</t>
  </si>
  <si>
    <t>В 2020 году по итогам конкурсного отбора 14 социально ориентированным некоммерческим организациям (победителям конкурса) предоставлены субсидии за счет средств республиканского бюджета Республики 34 1 2 3 4 5 6 7 Дагестан на общую сумму 4,8 млн рублей. Также, в 2020 г. Дагестанскому региональному отделению Всероссийской общественной организации ветеранов (пенсионеров) войны, труда, Вооруженных Сил и правоохранительных органов и Дагестанскому региональному отделению Общероссийского общественного фонда «Победа» предоставлены субсидии по 1 млн рублей</t>
  </si>
  <si>
    <t>Увеличение объема привлеченных
благотворительных средств
в социальную сферу</t>
  </si>
  <si>
    <t>Данные Дагестанстата за 2019 год в сравнении с аналогичным периодом предыдущего года.</t>
  </si>
  <si>
    <t>Количество социально ориентированных некоммерческих организаций, которым оказана поддержка в нефинансовых формах</t>
  </si>
  <si>
    <t>количество социально ориентированных некоммерческих организаций, которым оказана финансовая поддержка</t>
  </si>
  <si>
    <t>По итогам конкурсного отбора 14 социально ориентированным некоммерческим организациям (победителям конкурса) предоставлены субсидии за счет средств республиканского бюджета Республики Дагестан на общую сумму 4,8 млн рублей.</t>
  </si>
  <si>
    <t>осуществление расходов по предоставлению субсидии Дагестанскому региональному отделению Общероссийского общественного фонда "Победа"</t>
  </si>
  <si>
    <t>осуществление расходов по предоставлению субсидии Дагестанскому региональному отделению Всероссийской общественной организации ветеранов (пенсионеров) войны, труда, Вооруженных Сил и правоохранительных органов</t>
  </si>
  <si>
    <t xml:space="preserve">количество порталов некоммерческих
организаций Республики Дагестан
</t>
  </si>
  <si>
    <t>количество статей некоммерческих организаций, размещенных в средствах массовой информации</t>
  </si>
  <si>
    <t>количество публикаций о социально значимой деятельности, проектах и мероприятиях социально ориентированных некоммерческих организаций в средствах массовой информации</t>
  </si>
  <si>
    <t>количество социально ориентированных некоммерческих организаций, получивших бесплатную юридическую помощь, по отношению к обратившимся за ее получением</t>
  </si>
  <si>
    <t>количество семинаров по вопросам организации деятельности социально ориентированных некоммерческих организаций, повышения квалификации их сотрудников</t>
  </si>
  <si>
    <t>количество земельных участков, предоставленных под строительство центра (нарастающим итогом с момента предоставления)</t>
  </si>
  <si>
    <t>количество ресурсных и добровольческих центров</t>
  </si>
  <si>
    <t>предоставление ресурсного центра для руководителей некоммерческих организаций</t>
  </si>
  <si>
    <t>количество подготовленных и опубликованных материалов о мерах по обеспечению доступа социально ориентированных некоммерческих организаций к предоставлению услуг в социальной сфере, механизмов их государственной поддержки и внедрения конкурентных способов оказания услуг в социальной сфере</t>
  </si>
  <si>
    <t>количество семинаров по вопросам разработки и реализации муниципальных программ поддержки социально ориентированных некоммерческих организаций, проведенных для руководителей некоммерческих организаций</t>
  </si>
  <si>
    <t>Государственная программа «Доступная среда»</t>
  </si>
  <si>
    <t>доля доступных для инвалидов и других МГН приоритетных объектов социальной, транспортной и инженерной инфраструктуры в общем количестве приоритетных объектов в Республике Дагестан</t>
  </si>
  <si>
    <t>доля инвалидов, положительно оценивающих отношение населения к проблемам инвалидов, в общей численности опрошенных инвалидов в Республике Дагестан</t>
  </si>
  <si>
    <t>доля приоритетных объектов в приоритетных сферах жизнедеятельности инвалидов, нанесенных на карту доступности объектов и услуг Республики Дагестан по результатам их паспортизации, среди всех приоритетных объектов и услуг</t>
  </si>
  <si>
    <t>доля приоритетных объектов, доступных для инвалидов и других МГН в сфере социальной защиты, в общем количестве приоритетных объектов в сфере социальной защиты</t>
  </si>
  <si>
    <t>доля приоритетных объектов органов службы занятости, доступных для инвалидов и других МГН в общем количестве объектов органов службы занятости</t>
  </si>
  <si>
    <t>доля приоритетных объектов, доступных для инвалидов и других МГН в сфере здравоохранения, в общем количестве приоритетных объектов в сфере</t>
  </si>
  <si>
    <t>доля приоритетных объектов, доступных для инвалидов и других МГН в сфере культуры, в общем количестве приоритетных объектов в сфере культуры</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</si>
  <si>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t>
  </si>
  <si>
    <t>доля дошкольных образовательных организаций, в которых создана универсальная безбарьерная среда для инклюзивного образования детей-инвалидов, в общем количестве дошкольных образовательных организаций</t>
  </si>
  <si>
    <t>доля образовательных организаций дополнительного образования, в которых создана безбарьерная среда для инклюзивного образования детей-инвалидов, детей с ограниченными возможностями здоровья, в общем количестве образовательных организаций дополнительного образования</t>
  </si>
  <si>
    <t>доля детей-инвалидов в возрасте от 1,5 года до 7 лет, охваченных дошкольным образованием, в общей численности детей-инвалидов такого возраста</t>
  </si>
  <si>
    <t>доля детей-инвалидов, которым созданы условия для получения качественного начального общего, основного общего, среднего общего образования, в общей численности детей-инвалидов школьного возраста</t>
  </si>
  <si>
    <t>доля детей-инвалидов в возрасте от 5 до 18 лет, получающих дополнительное образование, от общей численности детей-инвалидов данного возраста</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</si>
  <si>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МГН, в парке этого подвижного состава (автобусного, трамвайного, троллейбусного) Республики Дагестан</t>
  </si>
  <si>
    <t>доля приоритетных объектов транспортной инфраструктуры, доступных для инвалидов и других МГН, в общем количестве приоритетных объектов транспортной инфраструктуры Республики Дагестан</t>
  </si>
  <si>
    <t xml:space="preserve">В связи с нарушением поставщиком сроков
выполнения работ в рамках заключенного
госконтракта на выполнение работ по
адаптации трех автостанций Минтрансом
РД принято решение об одностороннем
отказе от исполнения контракта. Таким
образом, значение целевого показателя не
достигнуто
</t>
  </si>
  <si>
    <t>доля лиц с ограниченными возможностями
здоровья и инвалидов от 6 до 18 лет,
систематически занимающихся физической
культурой и спортом, в общей численности
данной категории населения</t>
  </si>
  <si>
    <t>доля приоритетных объектов, доступных для инвалидов и других МГН в сфере физической культуры и спорта, в общем количестве приоритетных объектов в сфере физической культуры и спорта</t>
  </si>
  <si>
    <t>доля граждан, признающих навыки, достоинства и способности инвалидов, в общей численности опрошенных граждан</t>
  </si>
  <si>
    <t>количество администраций муниципальных
образований, с которыми заключены
соглашения</t>
  </si>
  <si>
    <t>сформирован реестр на плановый период 2020 года</t>
  </si>
  <si>
    <t>Соответствующий реестр сформирован</t>
  </si>
  <si>
    <t>Проведение совещаний, обучающих семинаров по проблемам реабилитации и социальной интеграции инвалидов</t>
  </si>
  <si>
    <t>В связи с введением ограничительных мер, связанных с распространением новой коронавирусной инфекции, совещания и обучающие семинары не проводились. Вместе с тем, направлялись необходимые разъяснения в адрес заинтересованных органов исполнительной власти, подведомственных учреждений по проблемам реабилитации и социальной интеграции инвалидов</t>
  </si>
  <si>
    <t>Организация и проведение семинаров и совещаний с представителями заинтересованных органов исполнительной власти, органов местного самоуправления, общественных организаций инвалидов по вопросам проведения паспортизации и классификации объектов социальной инфраструктуры и обеспечения доступности объектов и услуг для инвалидов и других МГН</t>
  </si>
  <si>
    <t>не реже одного раза в год</t>
  </si>
  <si>
    <t>В связи с введением ограничительных мер, связанных с распространением новой коронавирусной инфекции, семинары и совещания не проводились. Вместе с тем, направлялись необходимые разъяснения в адрес заинтересованных органов исполнительной власти, органов местного самоуправления по вопросам проведения паспортизации и классификации объектов социальной инфраструктуры и обеспечения доступности объектов и услуг для инвалидов и других МГН</t>
  </si>
  <si>
    <t>количество проведенных специализированных
ярмарок вакансий, собеседований для
безработных граждан, являющихся инвалидами</t>
  </si>
  <si>
    <t>Введение ограничительных мероприятий в
связи с распространением новой
коронавирусной инфекции</t>
  </si>
  <si>
    <t>Введение ограничительных мероприятий в связи с распространением новой коронавирусной инфекции</t>
  </si>
  <si>
    <t>Государственная программа Республики Дагестан «Оказание содействия добровольному переселению в Республику Дагестан соотечественников,
проживающих за рубежом, на 2019-2021 годы»</t>
  </si>
  <si>
    <t>Численность участников государственной программы по оказанию содействия добровольному переселению в Российскую Федерацию соотечественников, проживающих за рубежом (далее - Государственная программа) и членов их семей, прибывших в Республику Дагестан и поставленных на учет в МВД по РД</t>
  </si>
  <si>
    <t>численность граждан, являющихся инвалидами,
получивших профориентационные услуги и
психологическую поддержку</t>
  </si>
  <si>
    <t>Доля участников Государственной программы и членов их семей, имеющих среднее профессиональное или высшее образование, в общем числе прибывших в Республику Дагестан участников Государственной программы и членов их семей</t>
  </si>
  <si>
    <t>Количество квалифицированных специалистов
из числа участников Государственной
программы, прибывших в Республику Дагестан</t>
  </si>
  <si>
    <t>Доля трудоустроенных участников Государственной программы и членов их семей в общем числе прибывших в Республику Дагестан трудоспособных участников Государственной программы и членов их семей</t>
  </si>
  <si>
    <t>Доля трудоустроенных в сельской местности участников Государственной программы и членов их семей в общем числе прибывших в Республику Дагестан трудоспособных участников Государственной программы и членов их семей</t>
  </si>
  <si>
    <t>Доля рассмотренных уполномоченным органом заявлений соотечественников - потенциальных участников Государственной программы, в общем количестве поступивших заявлений</t>
  </si>
  <si>
    <t xml:space="preserve">Количество информационных мероприятий в
рамках реализации Программы
</t>
  </si>
  <si>
    <t>Доля участников Государственной программы и членов их семей, получивших компенсацию за прохождение медицинского освидетельствования</t>
  </si>
  <si>
    <t>В связи с отсутствием у значительного количества участников Государственной программы документов, подтверждающих произведенные расходы по оплате проживания (платежные поручения, квитанции, расписки или иные документы с указанием периода и размера оплаты), а также документов, подтверждающих соответствующие расходы на медицинское освидетельствование (кассовый чек, квитанция к приходному кассовому ордеру, квитанция о приеме наличных денежных средств, расписка о получении денежных средств, другие документы)</t>
  </si>
  <si>
    <t>Численность участников Государственной программы, получивших полную (частичную) компенсацию затрат на жилищное обустройство в период адаптации</t>
  </si>
  <si>
    <t>Государственная программа Республики Дагестан «Реализация дополнительных мероприятий в сфере занятости населения, направленных на
снижение напряженности на рынке труда Республики Дагестан»</t>
  </si>
  <si>
    <t>Коэффициент напряженности на рынке труда</t>
  </si>
  <si>
    <t>Численность трудоустроенных на временные
работы граждан из числа работников
организаций, находящихся под риском
увольнения</t>
  </si>
  <si>
    <t>человек</t>
  </si>
  <si>
    <t>Численность трудоустроенных на общественные работы безработных граждан</t>
  </si>
  <si>
    <t>Численность трудоустроенных на общественные работы граждан, ищущих работу и обратившихся в органы службы занятости</t>
  </si>
  <si>
    <t xml:space="preserve">Государственная программа Республики Дагестан «Переселение лакского населения Новолакского района на новое место жительства и восстановление Ауховского района» </t>
  </si>
  <si>
    <t>Первая очередь объекта «Наружные сети канализации и канализационные очистные сооружения, переселенческого Новолакского района» (с. Тухчар,    с. Новолакское)</t>
  </si>
  <si>
    <t>Уровень технической готовности (%)</t>
  </si>
  <si>
    <t>Позднее поступление дополнительных денежных средств из федерального бюджета, неблагоприятные погодные условия</t>
  </si>
  <si>
    <t>Вторая очередь объекта «Наружные сети канализации и канализационные очистные сооружения, переселенческого Новолакского района» (с. Чапаево,  с. Новокули)</t>
  </si>
  <si>
    <t xml:space="preserve">Детский сад в с. Гамиях на
 140 мест
</t>
  </si>
  <si>
    <t xml:space="preserve"> Десткий сад в с. Дучи на
 90 мест
</t>
  </si>
  <si>
    <t xml:space="preserve">Десткий сад в с. Шушия на
 90 мест
</t>
  </si>
  <si>
    <t>Строительство ВЛ – 10 кВ от ПС «НИИСХА» до с.  Новокули переселенческого  Новолакского района</t>
  </si>
  <si>
    <t>км.</t>
  </si>
  <si>
    <t>Государственная программа Республики Дагестан  «Развитие туристско-рекреационного комплекса и народных художественных промыслов в Республике Дагестан</t>
  </si>
  <si>
    <t xml:space="preserve"> Количество
созданных койко-мест в средствах
размещения туристов</t>
  </si>
  <si>
    <t>койко-мест</t>
  </si>
  <si>
    <t>Общее
количество койко-мест в средствах
размещения туристов</t>
  </si>
  <si>
    <t>тыс. койко-мест</t>
  </si>
  <si>
    <t xml:space="preserve">По результатом  мониторинга
проведенного в  2020 году выявленно
снижение числа койко-мест в средствах
размещения в связи с пандемией, а также
сносом зданий вследствие износа и
технической негодности объектов
недвижимого имущества КСР , а также
приведения коллективными средствами
размещения номерного фонда в
соответствие со стандартами
классификации КСР.
</t>
  </si>
  <si>
    <t>тыс.чел.</t>
  </si>
  <si>
    <t>Общий поток туристов</t>
  </si>
  <si>
    <t>Число занятых в туристско-рекреационном комплексе</t>
  </si>
  <si>
    <t xml:space="preserve"> Средняя заработная плата работника туристско-рекреационного комплекса</t>
  </si>
  <si>
    <t>тыс.руб.</t>
  </si>
  <si>
    <t>Количество выставочно-ярмарочных мероприятий, представляющих туристско-рекреационный комплекс</t>
  </si>
  <si>
    <t xml:space="preserve"> Численность работников, занятых в сфере народных художественных промыслов</t>
  </si>
  <si>
    <t>Количество организаций народных художественных промыслов нарастающим итогом</t>
  </si>
  <si>
    <t>Количество созданных койко-мест в санаторнокурортных учреждениях</t>
  </si>
  <si>
    <t>Количество новых экскурсионных маршрутов – этнографических, экстремальных и развлекательных туров</t>
  </si>
  <si>
    <t>шт.</t>
  </si>
  <si>
    <t>Количество объектов аграрного туризма, в том числе гостевых домов</t>
  </si>
  <si>
    <t>По результатом  мониторинга проведенного в  2020 году выявленно снижение числа койко-мест в санаторнокурортных учреждениях в связи с пандемией, а также сносом зданий вследствие износа и технической негодности объектов недвижимого имущества КСР , а также приведения номерного фонда в соответствие со стандартами классификации КСР.</t>
  </si>
  <si>
    <t xml:space="preserve">Государственная  программа "Развитие лесного хозяйства в Республике Дагестан" </t>
  </si>
  <si>
    <t xml:space="preserve">Лесистость территории Республики Дагестан </t>
  </si>
  <si>
    <t>Доля площади земель лесного фонда,  переданных в пользование, в общей площади земель лесного фонда %</t>
  </si>
  <si>
    <t xml:space="preserve">Отношение площади лесовостановления и лесоразведения к площади вырубленных и погибщих лесных насаждений, % </t>
  </si>
  <si>
    <t>Объем платежей в бюджетную систему Российской Федерации
от использования лесов, расположенных на землях лесного фонда, в расчете на 1 гектар земель лесного фонда, %</t>
  </si>
  <si>
    <t>руб.</t>
  </si>
  <si>
    <t>Отношение фактического объема заготовки древесины к установленному допустимому объему изъятия древесины, %</t>
  </si>
  <si>
    <t xml:space="preserve"> Подпрограмма «Обеспечение использования, охраны, защиты и воспроизводства лесов»</t>
  </si>
  <si>
    <t>Доля лесных пожаров, ликвидированных в течение первых суток с момента обнаружения (по количеству случаев), в общем количестве лесных пожаров, %</t>
  </si>
  <si>
    <t>Доля площади погибших и поврежденых лесных насаждений с учетом проведенных мероприятий по защите леса в общей площади земель лесного фонда, занятых лесными насаждениями</t>
  </si>
  <si>
    <t>Доля выписок, предоставленных гражданам и юридическим лицам, обратившимся в орган государственной власти субъекта Российской Федерации в области лесных отношений за получением государственной услуги по предоставлению выписки из государственного лесного реестра, в общем количестве принятых заявок на предоставление данной услуги</t>
  </si>
  <si>
    <t>Средняя численность должностных лиц, осуществляющий федеральный государственный  лесной надзор (лесную охрану)  на 50 тыс. га земель лесного фонда, чел</t>
  </si>
  <si>
    <t>Динамика предотвращения возникновения нарушений лесного законодательства, причиняющих вред лесам, относительно уровня нарушений предыдушего года, %</t>
  </si>
  <si>
    <t>Государственная программа Республики Дагестан "Развитие территориальных автомобильных дорог республиканского, межмуниципального и местного значения Республики Дагестан"</t>
  </si>
  <si>
    <t xml:space="preserve">Уровень укомплектованности штатного персонала </t>
  </si>
  <si>
    <t>Коэффициент профессионализма сотрудников аппарата, условные единицы</t>
  </si>
  <si>
    <t>материально-техническая обеспеченность</t>
  </si>
  <si>
    <t>Подпрограмма "Обеспечение реализации государственной программы"</t>
  </si>
  <si>
    <t>Подпрограмма "Дорожное хозяйство"</t>
  </si>
  <si>
    <t>Коэффициент профессионализма сотрудников аппарата</t>
  </si>
  <si>
    <t>условные единицы</t>
  </si>
  <si>
    <t>Подпрограмма "Автомобильные дороги"</t>
  </si>
  <si>
    <t xml:space="preserve">увеличение доли протяженности автомобильных дорог, соответствующих нормативному состоянию </t>
  </si>
  <si>
    <t>шт/п.м</t>
  </si>
  <si>
    <t>6/279,8</t>
  </si>
  <si>
    <t>3/135,93</t>
  </si>
  <si>
    <t>4/148,0</t>
  </si>
  <si>
    <t>4/164,0</t>
  </si>
  <si>
    <t>сохранение сущестующей сети автомобильных дорог</t>
  </si>
  <si>
    <t>обеспечение безопасности дорожного движения</t>
  </si>
  <si>
    <t xml:space="preserve">приведение искусственных сооружений в нормативное состояние </t>
  </si>
  <si>
    <t>17/4916,0</t>
  </si>
  <si>
    <t>9/4567,6</t>
  </si>
  <si>
    <t>обеспечение проектно-сметной документацией объектов капитального строительства</t>
  </si>
  <si>
    <t>Государственная программа Республики Дагестан "Реализация государственной национальной политики в Республике Дагестан"</t>
  </si>
  <si>
    <t xml:space="preserve">удовлетворенность реализацией прав на языках народов Дагестана (социологический опрос в целях выявления потребностей и условий их реализации) </t>
  </si>
  <si>
    <t xml:space="preserve">процентное соотношение </t>
  </si>
  <si>
    <t>доля граждан, положитнльно оценивающих состояние межнациональных отношений в республике (социологический опрос)</t>
  </si>
  <si>
    <t>уровень толерантного отношения к представителям другой национальности (социологический опрос)</t>
  </si>
  <si>
    <t xml:space="preserve">Количество участников мероприятий, направленных на укрепление общероссийского гражданского единства </t>
  </si>
  <si>
    <t xml:space="preserve">количество участников </t>
  </si>
  <si>
    <t>численность участников мероприятий, направленных на этнокультурное развитие народов России</t>
  </si>
  <si>
    <t xml:space="preserve">удовлетворенность реализацией прав на получение информации (посредством СМИ) на языках народов Дагестана </t>
  </si>
  <si>
    <t xml:space="preserve">количество публикаций в печатных и электронных СМИ, напрвленных на сохранение, развитие и взаимообогащение култур дагестанских народов </t>
  </si>
  <si>
    <t xml:space="preserve">Количество муниципальных служащих органов местного самоуправления, прошедших переподготовку и повышение и повышение квалификации в области реализации государственной национальной политики </t>
  </si>
  <si>
    <t>в связи с неблагоприятной эпидемиологической обстановкой в Республике Дагестан в 2020 году не все муниципальные образования Республики Дагестан направили своих сотрудников на прохождение курсов</t>
  </si>
  <si>
    <t>уровень осведомленности жителей Республики Дагестан о деятельности общественных общественных объединений (количество осведомленных жителей к обществу числу населения республики)</t>
  </si>
  <si>
    <t xml:space="preserve">уровень обеспеченности взаимодействия органов государственной власти Республики Дагестан с институтами гражданского общества </t>
  </si>
  <si>
    <t>Доля населения республики, получающего помощь общественных объединений , имеющих поддержку органов государственной власти (количество населения, получившего помощь от НКО, к общему числу населения республики)</t>
  </si>
  <si>
    <t>Количество проведенных общественных экспертиз проектов федеральных, региональных и местных нормативных актов в год</t>
  </si>
  <si>
    <t>Численность казаков в Республике Дагестан, несущих государственную или иную службу</t>
  </si>
  <si>
    <t xml:space="preserve">количество  </t>
  </si>
  <si>
    <t>количество республиканских казачьих военно-патриотических , спортивных и обучающих мероприятий</t>
  </si>
  <si>
    <t>количество</t>
  </si>
  <si>
    <t xml:space="preserve">количество республиканских смотров и конкурсов казачьей культуры </t>
  </si>
  <si>
    <t>количество казачьих творческих коллективов Республики Дагестан принимающих участие во всероссийских и республиканских мероприятиях</t>
  </si>
  <si>
    <t>численность представителей Кизлярского особого приграничного окружного казачьего общества, участвующих в мероприятиях, организуемых Терским войсковым казачьим обществом</t>
  </si>
  <si>
    <t xml:space="preserve">Количество участников мероприятий, направленных и способствующих социальной и культурной адаптации и интеграции иностранных граждан </t>
  </si>
  <si>
    <t>увеличение доли некоммерческих организаций, получающих поддержку органов государственной власти</t>
  </si>
  <si>
    <t>количество НКО</t>
  </si>
  <si>
    <t>Количество иностранных граждан, трудоустроенных в Республике Дагестан</t>
  </si>
  <si>
    <t>количество граждан</t>
  </si>
  <si>
    <t>Государственная программа Республики Дагестан "Взаимодействие с религиозными организации в Республике Дагестан и их государственная поддержка"</t>
  </si>
  <si>
    <t>численность государственных и муниципальных служащих в республике, прошедших курсы повышения квалификации по вопросам государственно-конфессионального взаимодействия, организованные органами государственной власти Республики Дагестан</t>
  </si>
  <si>
    <t>количество участников ежегодного республиканского конкурса среди учащихся духовных образовательных учреждений на лучшее знание законодательства в области государственной-конфессиональных отношений и мировых религий</t>
  </si>
  <si>
    <t>количество общественно значимых мероприятий, в том числе религиозного характера, проведенных общественными, в том числе религиозными объединения и духовными образовательными учреждениями республики при содействии органов государственной власти Республики Дагестан, способствующих утверждению принципов гуманизма, толерантности и веротерпимости в условиях этноконфессионального многообразия дагестанского общества (конференции, круглые столы, съезды религиозные праздники и другие мероприятия)</t>
  </si>
  <si>
    <t xml:space="preserve">количество некоммерческих организаций (централизованных релиозных организаций), получивших государственную поддержку на организацию деятельности в сфере духовно-просветительской деятельности, противодействия идеологии экстремизма </t>
  </si>
  <si>
    <t>количство духовных образовательных организаций, получивших государсвенную поддержку в преподавании общеобразовательных дисциплин</t>
  </si>
  <si>
    <t xml:space="preserve">численность представителей религиозных объединений республики прошедших курсы повышения квалификации по вопросам законодательства Российской Федерации и Республики Дагестан, регламентирующие деятельность религиозных объединений </t>
  </si>
  <si>
    <t>Численность преподавателей учреждений профессионального духовного образования республики, прошедших курсы по вопросам организации учебного процесса, ознакомления с современнными инновационными технологиями обучения при изучении общеобразовательных дисциплин</t>
  </si>
  <si>
    <t>количество подготовленных и изданных календарей религиозных праздников, религиозных памятных и знаменательных дат</t>
  </si>
  <si>
    <t>штук</t>
  </si>
  <si>
    <t>количество студентов и учащихся духовных образовательных учреждений, обучившихся рабочим профессиям</t>
  </si>
  <si>
    <t xml:space="preserve">количество проведенных мероприятий по межконфессиональным чтениям </t>
  </si>
  <si>
    <t>количество проведенных средств массовой информации республики, активно работающих в направлении укрепления государственно-конфессиональных отношений, межконфессионального диалога, толерантности и терпимости в обществе (поощрение журналистов, помощь в материально-техническом оснащении и другое)</t>
  </si>
  <si>
    <t>количество поодержанных общественных организаций в издании религиозной литературы на духовно-нравственное, патриотическое воспитание, противодействие идеологии экстремизма количество социологических и статистических исследований религиозных процессов в республике, в том числе по вопросам развития взаимодействия органов государственной власти Республики Дагестан и религиозных организаций, объединений республики</t>
  </si>
  <si>
    <t>количество социологических и статистических исследований религиозных процессов в республике, в том числе по вопросам развития взаимодейстия органов государственной власти Республики Дагестан и религиозных организаций, объединений республики</t>
  </si>
  <si>
    <t>Государственная программа Республики Дагестан " Охрана окружающей среды в Республике Дагестан"</t>
  </si>
  <si>
    <t>Количество выявленных административных правонарушений в области охраны и использования объектов животного мира в результате рейдовых мероприятий</t>
  </si>
  <si>
    <t>Объем выполненных учетных работ, государственный мониторинг охотничьих ресурсов и среды их обитания</t>
  </si>
  <si>
    <t>тыс.га</t>
  </si>
  <si>
    <t>Выдача охотничьих билетов единого федерального образца</t>
  </si>
  <si>
    <t>Количество выданных и переоформленных лицензий на разработку недр общераспространенных полезных ископаемых (далее –ОПИ)</t>
  </si>
  <si>
    <t>Доля устраненных нарушений требований законодательства в общем объеме нарушений, выявленных в процессе проведения мероприятий по региональному государственному контролю на объектах добычи ОПИ</t>
  </si>
  <si>
    <t>процент</t>
  </si>
  <si>
    <t>Доля внедренных к общему числу разработанных нормативно-методических документов, регламентирующих порядок проведения геологического надзора</t>
  </si>
  <si>
    <t>Количество проведенных работ по Марк-шейдерскому контролю на объектах недро-пользования за объемами добычи ОПИ на территории РД</t>
  </si>
  <si>
    <t>Подпрограмма «Охрана и воспроизводство объектов животного мира и среды их обитания в Республике Дагестан»</t>
  </si>
  <si>
    <t>Подпрограмма «Развитие минерально-сырьевой базы Республики Дагестан»</t>
  </si>
  <si>
    <t>Подпрограмма «Экологическое образование и просвещение населения в Республике Дагестан»</t>
  </si>
  <si>
    <t>Охват населения Республики Дагестан мероприятиями в сфере экологического   просвещения</t>
  </si>
  <si>
    <t>Охват учащихся экологическим образованием</t>
  </si>
  <si>
    <t>Число объектов социальной рекламы, размещенных на территории Республики Дагестан</t>
  </si>
  <si>
    <t>Подпрограмма «Комплексная система управления отходами и вторичными материальными ресурсамив Республике Дагестан»</t>
  </si>
  <si>
    <t>Объем ТКО, обрабатываемых на межмуниципальных природоохранных объектах по утилизации</t>
  </si>
  <si>
    <t>тонн</t>
  </si>
  <si>
    <t>Объем неутильной части ТКО, подлежащих захоронению</t>
  </si>
  <si>
    <t>Количество вторичных материальных ресурсов, отбираемых из отходов и направляемых на переработку</t>
  </si>
  <si>
    <t>Количество специальной техники и оборудования, приобретенных для использования в системе сбора и вывоза отходов</t>
  </si>
  <si>
    <t>Площадь земель, возвращенных в хозяйственный оборот</t>
  </si>
  <si>
    <t>га.</t>
  </si>
  <si>
    <t>Количество созданных рабочих мест</t>
  </si>
  <si>
    <t>чел/ мест</t>
  </si>
  <si>
    <t>Подпрограмма «Развитие водохозяйственного комплекса Республики Дагестан»</t>
  </si>
  <si>
    <t>Количество вновь созданных водохранилищ и реконструированных гидроузлов действующих водохранилищ**</t>
  </si>
  <si>
    <t>Численность населения, проживающего в районах возникновения локальных вододефицитов, надежность обеспечения водными ресурсами которого повышена**</t>
  </si>
  <si>
    <t>Доля населения, проживающего на подверженных негативному воздействию вод территориях, защищенного в результате проведения мероприятий по повышению защищенности от негативного воздействия вод, в общем количестве населения, проживающего на таких территориях</t>
  </si>
  <si>
    <t>Протяженность новых и реконструированных сооружений инженерной защиты и берегоукрепления</t>
  </si>
  <si>
    <t>Доля гидротехнических сооружений с неудовлетворительным уровнем безопасности, приведенных в безопасное техническое состояние</t>
  </si>
  <si>
    <t xml:space="preserve">Государственная программа Республики Дагестан  «Развитие рыбохозяйственного комплекса» </t>
  </si>
  <si>
    <t xml:space="preserve">Объем добычи (вылова) водных биологичесеских ресурсов </t>
  </si>
  <si>
    <t>тыс.тонн</t>
  </si>
  <si>
    <t>Объем производства продукции товарной аквакультуры</t>
  </si>
  <si>
    <t>Объем выпуска молоди рыбы в водные объекты рыбо-хозяйственного значения</t>
  </si>
  <si>
    <t>млн.шт.</t>
  </si>
  <si>
    <t>Объем продуктов рыбных переработанных и консервированных</t>
  </si>
  <si>
    <t>Среднедушевое потребление рыбы и рыбопродуктов населением Республики Дагестан</t>
  </si>
  <si>
    <t>кг.</t>
  </si>
  <si>
    <t>Среднемесячная номинальная заработная плата по виду экономической деятельности "Рыболовство, рыбоводство"</t>
  </si>
  <si>
    <t>Объем налоговых платежей по виду экономической деятельности "Рыболовство, рыбоводство"</t>
  </si>
  <si>
    <t>млн.руб.</t>
  </si>
  <si>
    <t>Количество новых рабочих мест</t>
  </si>
  <si>
    <t>Численность занятых по виду экономической деятельности "Рыболовство, рыбоводство"</t>
  </si>
  <si>
    <t>Площадь мелиорируемых участков рыбохозяйственного значения</t>
  </si>
  <si>
    <t>Государственная программа Республики Дагестан "Защита населания от чрезвычайных ситуаций, обеспечние пожарной безопансости и безопасности людей на водных объектах в Республике Дагестан"</t>
  </si>
  <si>
    <t>Подпрограмма "Комплексные меры по обеспечению пожарной безопасности в Республике Дагсеатн на 2019-2023 годы"</t>
  </si>
  <si>
    <t xml:space="preserve">Количество зарегитсрированных пожарной </t>
  </si>
  <si>
    <t xml:space="preserve">Снижение количества гибели людей </t>
  </si>
  <si>
    <t xml:space="preserve">Снижение количества населения получившегто травмы </t>
  </si>
  <si>
    <t xml:space="preserve">Снижение экономического ущерба от пожаров </t>
  </si>
  <si>
    <t>Подпрограмма "Построение (развитие), внедрение и эксплуатация аппаратно-програмного комплекса "Безопасный город" в Республике Дагестан на 2019-2023 годы"</t>
  </si>
  <si>
    <t xml:space="preserve">Снижение количества чрезвычайных ситуаций </t>
  </si>
  <si>
    <t xml:space="preserve">Повышение эффективности информирования и оповещения населения Республики Дагестан </t>
  </si>
  <si>
    <t xml:space="preserve"> Доля населения, про-живающего на территориях муниципальных образований, в которых развернут АПК «Безопасный город», относительно общего количества населения Республики Дагестан</t>
  </si>
  <si>
    <t xml:space="preserve"> доля населения, проживающего на территориях муниципальных образований, в которых развернута Система 112, относительно общего количества населения Республики Дагестан</t>
  </si>
  <si>
    <t>доля населения, проживающего на территориях муниципальных образований, в которых развернута система мониторинга и предупреждения чрезвычайных ситуаций, происшествий и правонарушений</t>
  </si>
  <si>
    <t xml:space="preserve"> доля населения, проживающего на территориях муниципальных образований, в которых развернута система интеллектуального видеонаблюдения</t>
  </si>
  <si>
    <t xml:space="preserve">Подпрограмма «Снижение рисков и смягчение последствий чрезвычайных ситуаций 
природного и техногенного характера в Республике Дагестан»
</t>
  </si>
  <si>
    <t>Выполнение мероприятия подпрограммы</t>
  </si>
  <si>
    <r>
      <rPr>
        <b/>
        <sz val="11"/>
        <color theme="1"/>
        <rFont val="Times New Roman"/>
        <family val="1"/>
        <charset val="204"/>
      </rPr>
      <t>Подпрограмма «Обеспечение безопасности людей на водных объектах в Республике Дагестан на 2019-2023 годы»</t>
    </r>
    <r>
      <rPr>
        <sz val="11"/>
        <color theme="1"/>
        <rFont val="Times New Roman"/>
        <family val="1"/>
        <charset val="204"/>
      </rPr>
      <t xml:space="preserve">
</t>
    </r>
  </si>
  <si>
    <t>Количество профилактических мероприятий по предупреждению несчастных случаев на воде</t>
  </si>
  <si>
    <t>Увеличение количества подготовленных спасателей-общественников</t>
  </si>
  <si>
    <t>Увеличение количества благоустроенных мест массового отдыха людей на воде с организованными общественными спасательными постами</t>
  </si>
  <si>
    <t>Количество детей, охваченных обучением плаванию и приемам спасания на воде и оказанию первой помощи</t>
  </si>
  <si>
    <t xml:space="preserve">Подпрограмма «Обеспечение реализации государственной программы»
</t>
  </si>
  <si>
    <t>Количество специалистов гражданской обороны и по чрезвычайным ситуациям, подготовленных ГКОУ РД «УМЦ по ГО и ЧС»</t>
  </si>
  <si>
    <t>Обеспечение исправности и безаварийной работы пожарной и аварийно-спасательной техники</t>
  </si>
  <si>
    <t>Количество субъектов малого и среднего предпринимательства</t>
  </si>
  <si>
    <t>тыс. ед.</t>
  </si>
  <si>
    <t>Оборот субъектов малого и среднего предпринимательства*</t>
  </si>
  <si>
    <t>млрд. рублей</t>
  </si>
  <si>
    <t>Нет статистических данных за 2020 год.</t>
  </si>
  <si>
    <t>Среднесписочная численность работников (без внешних совместителей), занятых у субъектов малого и среднего предпринимательства</t>
  </si>
  <si>
    <t>Доля среднесписочной численности работников (без внешних совместителей), занятых у субъектов малого и среднего предпринимательства, в общей численности занятого населения</t>
  </si>
  <si>
    <t>проц.</t>
  </si>
  <si>
    <t xml:space="preserve">Доля обрабатывающей промышленности в обороте субъектов малого и среднего предпринимательства (без учета индивидуальных предпринимателей) </t>
  </si>
  <si>
    <t>Объем налоговых поступлений в консолидированный бюджет Республики Дагестан</t>
  </si>
  <si>
    <t>млн. рублей</t>
  </si>
  <si>
    <t xml:space="preserve">Государственная программа Республики Дагестан  «Экономическое развитие и инновационная экономика» </t>
  </si>
  <si>
    <t>Подпрограмма «Развитие малого и среднего предпринимательства в Республике Дагестан»</t>
  </si>
  <si>
    <t>Подпрограмма «Создание благоприятных условий для привлечения инвестиций в экономику Республики Дагестан»</t>
  </si>
  <si>
    <t>Количество реализованных инвестиционных проектов</t>
  </si>
  <si>
    <t xml:space="preserve">проектов </t>
  </si>
  <si>
    <t>Объем финансирования инвестиционных проектов</t>
  </si>
  <si>
    <t>Объем инвестиций в основной капитал</t>
  </si>
  <si>
    <t>млрд. руб.</t>
  </si>
  <si>
    <t>Прирост инвестиций в основной капитал</t>
  </si>
  <si>
    <t>проц. к предыдущему году</t>
  </si>
  <si>
    <t>Количество рабочих мест</t>
  </si>
  <si>
    <t>Объемы налоговых поступлений в бюджеты всех уровней</t>
  </si>
  <si>
    <t xml:space="preserve">Государственная программа Республики Дагестан "Социально- экономическое развитие горных территорий Республики Дагестан" </t>
  </si>
  <si>
    <t>Объем производства продукции сельского хозяйства</t>
  </si>
  <si>
    <t>млн. руб.</t>
  </si>
  <si>
    <t>В результате введенных ограничений, связанных с распространением новой коронавирусной инфекции (COVID-19), а также снижением экономической активности, субъекты предпринимательства не осуществляли в полной мере капиталовложения в инвестиционные проекты. Данная ситуация негативно повлияла на достижение целевых индикаторов  государственной программы Республики Дагестан "Социально- экономическое развитие горных территорий Республики Дагестан" (далеее - госпрограмма) за 2020 год. Кроме того, отсутствие регистрации соответствующих прав землепользователей на земельные участки ограничивает возможность предоставления мер поддержки в рамках госпрограммы</t>
  </si>
  <si>
    <t>Объем переработанной сельскохозяйственной продукции</t>
  </si>
  <si>
    <t>Объем переработанной промышленной продукции</t>
  </si>
  <si>
    <t>Объем инвестиций в основной капитал за счет всех источников финансирования</t>
  </si>
  <si>
    <t>Число новых рабочих мест</t>
  </si>
  <si>
    <t>Среднемесячная начисленная заработная плата</t>
  </si>
  <si>
    <t>Государственная программа Республики Дагестан «Развитие сельского хозяйства и регулирование рынков сельскохозяйственной продукции, сырья и продовольствия»</t>
  </si>
  <si>
    <t>Индекс производства продукции сельского хозяйства в хозяйствах всех категорий (в сопоставимых ценах) к предыдущему году</t>
  </si>
  <si>
    <t>Показатель не выполнен из-за неблагоприятных природно
климатических условий, в частности весенне -летний период был
очень засушливым.</t>
  </si>
  <si>
    <t>Индекс производства продукции растениеводства в
хозяйствах всех категорий (в сопоставимых ценах) к
предыдущему году</t>
  </si>
  <si>
    <t>Индекс производства пищевых продуктов (в сопоставимых ценах) к предыдущему году (напитки - 138,8 %)</t>
  </si>
  <si>
    <t>Индекс физического объема инвестиций в основной капитал сельского хозяйства к предыдущему году</t>
  </si>
  <si>
    <t>Рентабельность сельскохозяйственных организаций (с учетом субсидий)</t>
  </si>
  <si>
    <t>Располагаемые ресурсы домашних хозяйств (в среднем на 1 члена домашнего хозяйства в месяц) в сельской местности</t>
  </si>
  <si>
    <t>рублей</t>
  </si>
  <si>
    <t>Среднемесячная заработная плата работников сельского хозяйства (без субъектов малого</t>
  </si>
  <si>
    <t>Индекс производительности труда к предыдущему году</t>
  </si>
  <si>
    <t xml:space="preserve">процентов </t>
  </si>
  <si>
    <t>Количество высокопроизводительных рабочих мест</t>
  </si>
  <si>
    <t>Подпрограмма «Развитие отраслей агропромышленного комплекса»</t>
  </si>
  <si>
    <t>Валовой сбор зерновых и зернобобовых культур в хозяйствах всех категорий, в том числе</t>
  </si>
  <si>
    <t>риса</t>
  </si>
  <si>
    <t>валовой сбор зерновых и зернобобовых культур в
сельскохозяйственных организациях, крестьянских (фермерских) хозяйствах, включая индивидуальных
пред</t>
  </si>
  <si>
    <t>Показатель не выполнен из-за неблагоприятных природно
климатических условий, в частности весенне -летний период был очень засушливым.</t>
  </si>
  <si>
    <t>Валовой сбор картофеля в хозяйствах всех категорий,
в том числе</t>
  </si>
  <si>
    <t>валовой сбор картофеля в сельскохозяйственных
организациях, крестьянских (фермерских) хозяйствах,
включая индивидуальных предпринимателей</t>
  </si>
  <si>
    <t>Валовой сбор овощей в хозяйствах всех категорий,
в том числе</t>
  </si>
  <si>
    <t>валовой сбор овощей открытого грунта в очень засушливым.
сельскохозяйственных организациях, крестьянских
(фермерских) хозяйствах, включая индивидуальных
предпринимателей</t>
  </si>
  <si>
    <t>Валовой сбор плодов в хозяйствах всех категорий,
в том числе</t>
  </si>
  <si>
    <t>валовой сбор плодов и ягод в сельскохозяйственных очень засушливым.
организациях, крестьянских (фермерских) хозяйствах,
включая индивидуальных предпринимателей</t>
  </si>
  <si>
    <t>Валовой сбор винограда в хозяйствах всех категорий,
в том числе</t>
  </si>
  <si>
    <t>объем реализованного и (или) отгруженного на
собственную переработку винограда</t>
  </si>
  <si>
    <t>Валовой сбор подсолнечника в хозяйствах всех
категорий</t>
  </si>
  <si>
    <t>Площадь закладки многолетних плодовых и ягодных очень засушливым.
насаждений, в том числе</t>
  </si>
  <si>
    <t>тыс.гектаров</t>
  </si>
  <si>
    <t>площадь закладки многолетних насаждении в сельскохозяйственных организациях, крестьянских
(фермерских)хозяйствах, включая индивидуальных предпринимателей</t>
  </si>
  <si>
    <t>Площадь закладки виноградников,
в том числе</t>
  </si>
  <si>
    <t>Причинами невыполнения индикаторов по закладке новых
виноградников являются: 1. Отсутствие у виноградарческих
предприятий, КФХ , ИП собственных оборотных средств для закладки
новых виноградников.Низкая фактическая рентабельность
производства винограда, при существующих закупочных ценах на
виноград в 18-20 рублей за кг продукции, при базисной сахаристости
16 %, не позволяет эффективно и безубыточно вести хозяйственную
деятельность. 2. Сложности возникающие у большинства фермеров
при оформлении земельных участков для закладки новых</t>
  </si>
  <si>
    <t>площадь закладки виноградников в
сельскохозяйственных организациях, крестьянских
(фермерских) хозяйствах, включая индивидуальных предпринимателей</t>
  </si>
  <si>
    <t>Площадь виноградных насаждений в плодоносящем виноградников.
возрасте, в том числе</t>
  </si>
  <si>
    <t>площадь виноградных насаждений в плодоносящем
возрасте в сельскохозяйственных организациях,
крестьянских (фермерских) хозяйствах, включая
индивидуальных предпринимателей</t>
  </si>
  <si>
    <t>Посевная площадь занятых зерновыми,
зернобобовыми, масличными и кормовыми
сельскохозяйственными культурами</t>
  </si>
  <si>
    <t>Доля площади, засеваемой элитными семенами, в общей площади посевов, занятой семенами сортов</t>
  </si>
  <si>
    <t>Доля фактического использования пашни к общей
площади пашни</t>
  </si>
  <si>
    <t>Доля застрахованной посевной (посадочной) площади
в общей посевной (посадочной) площади (в условных
единицах площади)</t>
  </si>
  <si>
    <t>Производство молока в хозяйствах всех категорий,
в том числе</t>
  </si>
  <si>
    <t>Прирост производства молока в
сельскохозяйственных организациях, крестьянских
(фермерских) хозяйствах, включая индивидуальных
предпринимателей за отчетный год по отношению к
среднему за 5 лет, предшествующих текущему</t>
  </si>
  <si>
    <t>Производство скота и птицы на убой в хозяйствах
всех категорий (в живом весе)</t>
  </si>
  <si>
    <t>По данным Территориального органа Федеральной службы
государственной статистики Российской Федерации по Республике
Дагестан на 01.01. 2021 года производство молока во всех категориях
хозяйств составило 932,1 тыс. тонн, что составляет 100 % от показателя
индикатора госпрограммы и 102,1 % к показателю аналогичного
периода 2020 года.</t>
  </si>
  <si>
    <t>производство молока в сельскохозяйственных
организациях, крестьянских (фермерских) хозяйствах,
включая индивидуальных предпринимателей</t>
  </si>
  <si>
    <t>По данным Территориального органа Федеральной службы
государственной статистики Российской Федерации по Республике
Дагестан на 01.01. 2021 года производство молока в СХО, К(Ф)Х, ИП в
составило 317,7 тыс. тонн, что составляет 100,8 % от показателя
индикатора госпрограммы и 102,1 % к показателю аналогичного
периода 2020 года.</t>
  </si>
  <si>
    <t>По данным Территориального органа Федеральной службы
государственной статистики Российской Федерации по Республике
Дагестан на 01.01. 2021 года производство скота и птицы на убой в
живом весе в хозяйствах всех категорий составило 264,3 тыс. тонн, что
составляет 102,4 % от показателя индикатора госпрограммы и 101,3 %
к показателю аналогичного периода 2020 года.</t>
  </si>
  <si>
    <t>Производство шерсти в хозяйствах всех категорий,
в том числе</t>
  </si>
  <si>
    <t>По данным Территориального органа Федеральной службы
государственной статистики Российской Федерации по Республике
Дагестан на 01.01. 2021 года производство шерсти во всех категориях
хозяйств составила 14,5 тыс. тонн, что составляет 100 % от показателя
индикатора госпрограммы и 110,5 % к показателю аналогичного
периода 2020 года.</t>
  </si>
  <si>
    <t>объем произведенной шерсти, полученной от
тонкорунных и полутонкорунных пород овец, вт сельскохозяйственных организациях, крестьянских
(фермерских) хозяйствах, включая индивидуальных
предпринимателей, реализующих такую продукцию отечественным перерабатывающим организациям</t>
  </si>
  <si>
    <t>тыс.голов</t>
  </si>
  <si>
    <t>Поголовье крупного рогатого скота специализированных мясных
пород и помесного скота, полученного от скрещивания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 составило 53,4 тыс. голов, что
составляет 100,4 % от показателя индикатора текущего года.</t>
  </si>
  <si>
    <t>Поголовье крупного рогатого скота
специализированных мясных пород и помесного скота, полученного от скрещивания со
специализированными мясными породами, в
сельскохозяйственных организациях, крестьянских
(фермерских) хозяйствах, включая индивидуальных</t>
  </si>
  <si>
    <t>численность товарного поголовья коров
специализированных мясных пород в
сельскохозяйственных организациях, крестьянских
(фермерских) хозяйствах, включая индивидуальных
предпринимателей</t>
  </si>
  <si>
    <t>Прирост товарного поголовья коров
специализированных мясных пород в
сельскохозяйственных организациях, крестьянских
(фер мерских) хозяйствах, включая индивидуальных
предпринимателей за отчетный год по отношению к</t>
  </si>
  <si>
    <t>Поголовье овец и коз в хозяйствах всех категорий,
в том числе</t>
  </si>
  <si>
    <t>маточное поголовье овец и коз в
сельскохозяйственных организациях, крестьянских
(фермерских) хозяйствах, включая индивидуальных</t>
  </si>
  <si>
    <t>Прирост маточного поголовья овец и коз в сельскохозяйственных организациях, крестьянских (фермерских) хозяйствах, включая индивидуальных
предпринимателей за отчетный год по отношению к предыдущему году</t>
  </si>
  <si>
    <t>Поголовье мясных табунных лошадей в
сельскохозяйственных организациях,крестьянских
(фермерских) хозяйствах, включая индивидуальных предпринимателей</t>
  </si>
  <si>
    <t>Численность племенного условного маточного поголовья сельскохозяйственных животных</t>
  </si>
  <si>
    <t>тыс. условных  голов</t>
  </si>
  <si>
    <t>Сохранность племенного условного маточного поголовья сельскохозяйственных животных к уровню предыдущего года</t>
  </si>
  <si>
    <t>Реализация племенного молодняка крупного рогатого скота молочных и мясных пород на 100 голов маток</t>
  </si>
  <si>
    <t>Племенными хозяйствами реализовано 33423 голов племенного
молодняка, что составляет 15,3 % от количества молодняка
необходимого реализовать в 2020 году. Также реализовано племенное
поголовье кур кросса "РОСС-308" в колическтве 2230 голов.</t>
  </si>
  <si>
    <t>Доля застрахованного поголовья
сельскохозяйственных животных в общем поголовье сельскохозяйственных животных</t>
  </si>
  <si>
    <t>Количество новых постоянных рабочих мест, созданных в году получения гранта в крестьянских (фермерских) хозяйствах, осуществивших проекты создания и развития своих хозяйств с помощью</t>
  </si>
  <si>
    <t>Количество работников, зарегистрированных в Пенсионном фонде Российской Федерации, принятых крестьянскими (фермерскими) хозяйствами,
осуществляющими проекты создания и развития своих хозяйств с помощью грантовой поддержки</t>
  </si>
  <si>
    <t>Количество крестьянских (фермерских) хозяйств, осуществляющих проекты создания и развития своих хозяйств с помощью грантовой поддержки</t>
  </si>
  <si>
    <t>Прирост объема сельскохозяйственной продукции, произведенной в отчетном году крестьянскими (фермерскими) хозяйствами, включая
индивидуальных предпринимателей, получившими грантовую поддержку, за последние пять лет, (включая отчетный год), по отношению к</t>
  </si>
  <si>
    <t>Количество работников, зарегистрированных в
Пенсионном фонде Российской Федерации, принятых сельскохозяйственными потребительскими
кооперативами, получившими грантовую поддержку для развития материальнотехнической базы</t>
  </si>
  <si>
    <t>Количество сельскохозяйственных потребительских
кооперативов, развивающих свою материально-
техническую базу с помощью грантовой поддержки</t>
  </si>
  <si>
    <t>Согласно порядка предоставления грантовой поддержки на развитие
материально-технической базы СПоК, грантаполучатель обязан создать
20 процентов рабочих мест от общего количества предусмотренных к
созданию рабочих мест.</t>
  </si>
  <si>
    <t>Прирост объема сельскохозяй ственной продукции, реализованной в отчетном году сельскохозяйственными потребительскими кооперативами, получившими грантовую поддержку,
за последние пять лет, (включая отчетный год</t>
  </si>
  <si>
    <t>Площадь обработки против саранчовых вредителей</t>
  </si>
  <si>
    <t>Объем ссудной задолженности по субсидируемым кредитам(займам), выданным на развитие малых форм хозяйствования</t>
  </si>
  <si>
    <t>Подпрограмма «Обеспечение реализации Программы»</t>
  </si>
  <si>
    <t>Доля муниципальных органов управления
агропромышленного комплекса, использующих информационные ресурсы в сфере обеспечения продовольственной безопасности и управления агропромышленным комплексом</t>
  </si>
  <si>
    <t>Сохранение существующего уровня участия управлений сельского хозяйства в реализации Программы (наличие в муниципальных образованиях
программ развития агропромышленного комплекса)</t>
  </si>
  <si>
    <t>Доля государственных гражданских служащих Министерства сельского хозяйства и продовольствия
Республики Дагестан, прошедших повышение квалификации в течение последних трех лет</t>
  </si>
  <si>
    <t>Укомплектованность должностей государственной гражданской службы в Министерстве сельского хозяйства и продовольствия Республики Дагестан</t>
  </si>
  <si>
    <t>Доля убыточных хозяйств</t>
  </si>
  <si>
    <t>Уровень выполнения государственных услуг и работ от общего объема государственных услуг и работ в
сфере развития сельского хозяйства и регулирования рынков сельскохозяйственной продукции, сырья и продовольствия</t>
  </si>
  <si>
    <t>Обеспечение общих условий функционирования отраслей агропромышленного комплекса</t>
  </si>
  <si>
    <t>Производство плодоовощных консервов</t>
  </si>
  <si>
    <t>млн. условных банок</t>
  </si>
  <si>
    <t>муки из зерновых культур</t>
  </si>
  <si>
    <t>крупы</t>
  </si>
  <si>
    <t>хлебобулочных изделий, обогащенных
микронутриентами, и диетических хлебобулочных изделий</t>
  </si>
  <si>
    <t>масла сливочного</t>
  </si>
  <si>
    <t>сыров и сырных продуктов</t>
  </si>
  <si>
    <t>вина, включая шампанское</t>
  </si>
  <si>
    <t>тыс.дал</t>
  </si>
  <si>
    <t>коньяка (бутил.)</t>
  </si>
  <si>
    <t>Охват сельскохозяйственных животных
исследованиями на хронически протекающие инфекционные заболевания</t>
  </si>
  <si>
    <t>План исследований сельскохозяйственных животных на хронически
протекающие заболевания не выполнен на 4 %, из-за уменьшения
поголовья скота и плохой упитанности</t>
  </si>
  <si>
    <t>Охват иммунизации сельскохозяйственных животных</t>
  </si>
  <si>
    <t>Плановые показатели охват иммунизации сельскохозяйственных
животных против инфекционных заболеваний не выполнен на 3 %</t>
  </si>
  <si>
    <t>Заболеваемость инфекционными болезнями</t>
  </si>
  <si>
    <t>Заболзеав анеемсвоосетвьр жемивеонтнноыйх п ионстфаевккции воанкнцыимни и б иослтеозщняемноис утвьеюл исчкоитлаось на
0,001% за счет заболеваемостью КРС лейкозом.</t>
  </si>
  <si>
    <t>Количество проведенных ярмарок</t>
  </si>
  <si>
    <t>из 121 проведенных ярмарок 5- республиканские и 117 ярмарки
выходного дня, проведенных в городах республики</t>
  </si>
  <si>
    <t>Количество отловленных животных без владельцев</t>
  </si>
  <si>
    <t>голов</t>
  </si>
  <si>
    <t>Подпрограмма «Борьба с бруцеллезом людей и сельскохозяйственных животных»</t>
  </si>
  <si>
    <t>Заболеваемость бруцеллезом людей</t>
  </si>
  <si>
    <t>заболеваемость людей уменьшилось на 1,4 %</t>
  </si>
  <si>
    <t>Заболеваемость бруцеллезом сельскохозяйственных животных</t>
  </si>
  <si>
    <t>Заболеваемость бруцеллезом сельскохозяйственных животных
уменьшилось на 0,09%</t>
  </si>
  <si>
    <t>Охват иммунизацией против бруцеллеза
контингентов группы риска людей</t>
  </si>
  <si>
    <t>Людей из группы риска против бруцеллеза не привиты из-за
отсутствия показаний</t>
  </si>
  <si>
    <t>Охват иммунизацией против бруцеллеза крупного и мелкого рогатого скота</t>
  </si>
  <si>
    <t>Охват иммунизацией скота против бруцеллеза не выполнен на 10 %.
Причиной не выполнения послужило:
1) Получение племенного статуса 13 хозяйств по выращиванию МРС с
численностью овец более 30 тыс.голов по требованиям
предъявляемым к племенным хозяйствам не подежит вакцинации МРС
против бруцеллеза. 2) Откорм 300
тыс.голов, с последующей реализацией в субъектах Российской
Федерации. 3)Некондиционной упитанностью части скота на</t>
  </si>
  <si>
    <t>Подпрограмма «Профилактика и ликвидация лейкоза крупного рогатого скота в хозяйствах Республики Дагестан»</t>
  </si>
  <si>
    <t>Доля гематологически больных лейкозом животных</t>
  </si>
  <si>
    <t>В связи с выявлением инфицированных животных в большом
количестве соответственно увеличилось и гемотологически больных.</t>
  </si>
  <si>
    <t>Доля РИД+ (инфицированных ВЛКРС) животных</t>
  </si>
  <si>
    <t>Доля инфицированных за очетный период составляет 1,35 %, оно
связано спецификой болезни и охватом исследований большого
количества животных.</t>
  </si>
  <si>
    <t>Доля неблагополучных пунктов по лейкозу крупного рогатого скота</t>
  </si>
  <si>
    <t>С выявлением больного скота увеличиваются и неблагополучные
пункты по лейкозу КРС.</t>
  </si>
  <si>
    <t>Подпрограмма «Техническая и технологическая модернизация, инновационное развитие сельскохозяйственного производства»</t>
  </si>
  <si>
    <t>Объемы приобретения новой техники
сельскохозяйственными товаропроизводителями всех
форм собственности (включая личные подсобные хозяйства):</t>
  </si>
  <si>
    <t>тракторы</t>
  </si>
  <si>
    <t>тыс.штук</t>
  </si>
  <si>
    <t>зерноуборочные комбайны</t>
  </si>
  <si>
    <t>Рост применения биологических средств защиты растений и микробиологических удобрений в растениеводстве</t>
  </si>
  <si>
    <t>Количество реализованных инновационных проектов</t>
  </si>
  <si>
    <t>Удельный вес отходов сельскохозяйственного производства, переработанных методами биотехнологии</t>
  </si>
  <si>
    <t>В республике не применияются методы биотехнологии для преработки
отходов сельскохозяйственного производства</t>
  </si>
  <si>
    <t>Рост рынка регионального сельскохозяйственного, в
том числе коммерческого, лизинга</t>
  </si>
  <si>
    <t>Производство семенного материала класса "Элита"</t>
  </si>
  <si>
    <t>Подпрограмма «Развитие мелиорации сельскохозяйственных земель»</t>
  </si>
  <si>
    <t>Прирост объема производства продукции
растениеводства на землях сельскохозяйственного назначения за счет реализации мероприятий Подпрограммы (нарастающим итогом)</t>
  </si>
  <si>
    <t>Ввод в эксплуатацию мелиорируемых земель за счет
реконструкции, технического перевооружения и
строительства новых мелиоративных систем, включая
мелиоративные системы общего и индивидуального
пользования</t>
  </si>
  <si>
    <t>Защита земель от водной эрозии, затопления и подтопления за счет проведения противопаводковых
мероприятий</t>
  </si>
  <si>
    <t>Мероприятие реализуется ФГБУ "Минмелиоводхоз".</t>
  </si>
  <si>
    <t>Сохранение существующих и создание новых высокотехнологичных рабочих мест сельскохозяйственных товаропроизводителей за счет
увеличения продуктивности существующих и вовлечения в оборот новых сельскохозяйственных
угодий</t>
  </si>
  <si>
    <t>рабочих мест</t>
  </si>
  <si>
    <t>Сохранены существующие 547 рабочих мест и созданы новых
высокотехнологических рабочих мест 510.</t>
  </si>
  <si>
    <t>Защита и сохранение сельскохозяйственных угодий
от ветровой эрозии и опустынивания за счет
проведения агролесомелиоративных и
фитомелиоративных мероприятий, направленных на</t>
  </si>
  <si>
    <t>Выполнение планового значения индикатора составило 100,5%</t>
  </si>
  <si>
    <t>в том числе, фитомелиоративные мероприятия, направленных на закрепление песков</t>
  </si>
  <si>
    <t>Вовлечение в оборот выбывших мелиоративных сельскохозяйственных угодий за счет проведения культуртехнических работ на мелиорируемых землях (орошаемых и (или)осушаемых)</t>
  </si>
  <si>
    <t>По итогам года перевыполнение планового значения индикатора
составило 170,3 % . (дополнительно было перенаправлено 13,06
млн.рублей из предусмотренных на бурение артскважин финансовые
средства бюджета Республики Дагестан)</t>
  </si>
  <si>
    <t>Обводнение территорий, в том числе для обеспечения водопоя животных</t>
  </si>
  <si>
    <t>В связи с введенными ограничительными мероприятиями, а также
отсутствием собственных оборотных средств у
сельхозтоваропроизводителей работы по бурению артезианских
скважин не смогли выполнить в установленные сроки.</t>
  </si>
  <si>
    <t>Подпрограмма «Стимулирование инвестиционной деятельности в агропромышленном комплексе»</t>
  </si>
  <si>
    <t>Объем ссудной задолженности по субсидируемым инвестиционным кредитам (займам), выданным на
развитие агропромышленного комплекса</t>
  </si>
  <si>
    <t>положительная динамика</t>
  </si>
  <si>
    <t>Объем льготных кредитов, выданных на развитие агропромышленного комплекса, из расчёта на 1 рубль предоставленного размера субсидий</t>
  </si>
  <si>
    <t>льготных кредитов на развиие сельского хозяйства в 2020 году не
выдано</t>
  </si>
  <si>
    <t>Количество скотомест на строящихся,
модернизируемых и введенных в эксплуатацию животноводческих комплексах молочного</t>
  </si>
  <si>
    <t>тыс. скотомест</t>
  </si>
  <si>
    <t>Ввод в действие построенных и модернизированных
площадей теплиц, в том числе</t>
  </si>
  <si>
    <t>гекторов</t>
  </si>
  <si>
    <t>ввод в действие построенных и модернизированных
малогабаритных теплиц</t>
  </si>
  <si>
    <t>ввод новых и модернизированных площадей зимних теплиц в сельскохозяйственных организациях,
крестьянских (фермерских) хозяйствах, включая индивидуальных предпринимателей</t>
  </si>
  <si>
    <t>Валовой сбор овощей защищенного грунта, в том числе</t>
  </si>
  <si>
    <t>овощей в зимних теплицах в сельскохозяйственных
организациях, крестьянских (фермерских) хозяйствах,
включая индивидуальных предпринимателей</t>
  </si>
  <si>
    <t>тыс. тонн</t>
  </si>
  <si>
    <t>Подпрограмма "Участие Республики Дагестан в региональных составляющих национальных проектов"</t>
  </si>
  <si>
    <t>Ввод в эксплуатацию мелиорируемых земель за счет реализации гидромелиоративных мероприятий
(нарастающим итогом)</t>
  </si>
  <si>
    <t>тыс. гектаров</t>
  </si>
  <si>
    <t>Объем экспорта продукции АПК</t>
  </si>
  <si>
    <t>млрд долл.
США</t>
  </si>
  <si>
    <t>Количество вовлеченных в субъекты МСП, осуществляющие деятельность в сфере сельского хозяйства (нарастающим итогом)</t>
  </si>
  <si>
    <t>Количество работников, зарегистрированных в
Пенсионном фонде Российской Федерации, Фонде социального страхования Российской Федерации,
принятых крестьянскими (фермерскими) хозяйствами в году получения грантов «Агростартап» (нарастающим итогом)</t>
  </si>
  <si>
    <t>Количество принятых членов сельскохозяйственных
потребительских кооперативов (кроме кредитных) из числа субъектов МСП, включая личные подсобные
хозяйства и крестьянские (фермерские) хозяйства, в году предоставления государственной поддержки
(нарастающим итогом)</t>
  </si>
  <si>
    <t>единиц</t>
  </si>
  <si>
    <t>Количество вновь созданных субъектов малого и среднего предпринимательства в сельском хозяйстве, включая
крестьянские (фермерские) хозяйства и
сельскохозяйственные потребительские кооперативы (нарастающим итогом)</t>
  </si>
  <si>
    <t>Государственная программа Республики Дагестан «Комплексное развитие сельских территорий Республики Дагестан»</t>
  </si>
  <si>
    <t>Доля сельского населения в общей численности населения Республики Дагестан</t>
  </si>
  <si>
    <t>Соотношение среднемесячных располагаемых ресурсов сельского и городского домохозяйств</t>
  </si>
  <si>
    <t>Доля общей площади благоустроенных жилых помещений в сельских населенных пунктах</t>
  </si>
  <si>
    <t>Подпрограмма 1 «Создание условий для обеспечения доступным и комфортным жильем сельского населения»</t>
  </si>
  <si>
    <t>Ввод (приобретение) жилья для
граждан,проживающих на сельских территориях</t>
  </si>
  <si>
    <t>кв. метров</t>
  </si>
  <si>
    <t>Подпрограмма 2 «Развитие рынка труда (кадрового потенциала) на сельских территориях»</t>
  </si>
  <si>
    <t>Численность работников, обучающихся в
федеральных государственных образовательных организациях высшего образования, подведомственных Министерству сельского хозяйства Российской Федерации, по ученическим</t>
  </si>
  <si>
    <t>Деньги вернулись по причине неправильного представления
реквизитов счета</t>
  </si>
  <si>
    <t>Численность студентов, обучающихся в федеральных государственных образовательных организациях
высшего образования, подведомственных
Министерству сельского хозяйства Российской Федерации, привлеченных сельскохозяйственными товаропроизводителями для прохождения
производственной практики</t>
  </si>
  <si>
    <t>Подпрограмма 3 «Создание и развитие инфраструктуры на сельских территориях»</t>
  </si>
  <si>
    <t>Количество реализованных проектов комплексного развития сельских территорий</t>
  </si>
  <si>
    <t>Целевые индикаторы будут достигнуты по итогам 2 лет в IV квартале</t>
  </si>
  <si>
    <t>Ввод в эксплуатацию автомобильных дорог</t>
  </si>
  <si>
    <t>км</t>
  </si>
  <si>
    <t>Ввод в действие распределительных газовых сетей в сельской местности</t>
  </si>
  <si>
    <t>Ввод в действие локальных водопроводов в сельской местности</t>
  </si>
  <si>
    <t>Целевые индикаторы будут достигнуты в I квартале 2021 г</t>
  </si>
  <si>
    <t>Количество реализованных проектов комплексного обустройства площадок, расположенных на сельских территориях, под компактную жилищную застройку</t>
  </si>
  <si>
    <t>Государственная программа Республики Дагестан "Развитие культуры в Республике Дагестан"</t>
  </si>
  <si>
    <t xml:space="preserve">Количество экземпляров библиотечного фонда государственных библиотек на 1 пользователя </t>
  </si>
  <si>
    <t>Общее количество посещений республиканских театров,филармони, музеев и библиотек на 1000 челоевк</t>
  </si>
  <si>
    <t>Динамика преимерных (индикативных) знгачений соотношения средней зарботной платы работников учреждений культуры и средней заработной платы в Республике Дагестан</t>
  </si>
  <si>
    <t>Увеличение на 15 процентов числа посещений учреждений культуры ( нарастающим итогом)</t>
  </si>
  <si>
    <t>тыс. посещений</t>
  </si>
  <si>
    <t>Количество созданных 9 реконструированных) и капитально отремонтированных учреждений культуры  ( нарастающим итогом)</t>
  </si>
  <si>
    <t>Количество учреждений культуры, получивших современное оборудование ( нарастающим итогом)</t>
  </si>
  <si>
    <t>Количество специалистов , прошедших повышение квалификации на базе центров непрерывного образования ( нарастающим итогом)</t>
  </si>
  <si>
    <t>Количество любительских творческих коллективов, получивших грантовую поддержку (нарастающим итогом)</t>
  </si>
  <si>
    <t xml:space="preserve">Количество посетителей культурно-досуговых мероприятий </t>
  </si>
  <si>
    <t>Количество проведенных учебно-методических мероприятий (конференций, семинаров. Круглых столов, мастер-классов)</t>
  </si>
  <si>
    <t>Количество подготовленных информационно-методических материалов для культурного- досуговых учреждений республики (изданий,методик, программ)</t>
  </si>
  <si>
    <t>Количество мероприятий в области народного творчества традиционной культуры (организация и проведение фестивалей, выставок, смотров, конкурсов, конференций и иных програмных мероприятий силами учреждения)</t>
  </si>
  <si>
    <t>Количество посещений государственных музеев Республики Дагестан</t>
  </si>
  <si>
    <t>Количество выставок, проведенных государственными музеями республики в отчетном году</t>
  </si>
  <si>
    <t xml:space="preserve">Доля представленных зрителю музейных предметов в общем количестве музейных предметов основного фонда </t>
  </si>
  <si>
    <t xml:space="preserve">Доля музеев, имеющих сайт в информационно-телекоммуникационной сети "Интернет", в общем количестве музейных предметов основного фонда </t>
  </si>
  <si>
    <t>Колитчество мероприятий, проведенных государственнымит театрально-концертнымит учреждениями Республики Дагестан</t>
  </si>
  <si>
    <t xml:space="preserve">Количество посещений театрально-концертных мероприятий </t>
  </si>
  <si>
    <t xml:space="preserve">Количество новых и капитально возобновленных постановок государственных театров Республики Дагестан </t>
  </si>
  <si>
    <t xml:space="preserve">Доля театров, имеющих сайт в сети "Интернет" в общем количестве театров Республитки Дагестан </t>
  </si>
  <si>
    <t xml:space="preserve">Присуждение премий Главы Республики Дагестан одаренным учащимся образовательных учреждений культуры и искусства </t>
  </si>
  <si>
    <t xml:space="preserve">Повышение уровня удовлетворенности граждан качеством предоставления в Республике Дагестан государственных и муниципальных услуг в сфере культуры </t>
  </si>
  <si>
    <t>Государственная  программа РД
«Комплексная программа противодействия идеологии терроризма в Республике Дагестан»</t>
  </si>
  <si>
    <t>Охват детей и молодежи из группы
риска, привлеченных к профилактическим
мероприятиям</t>
  </si>
  <si>
    <t>Доля обучающихся в духовных
образовательных учреждениях, знающих
законодательство о свободе совести и свободе вероисповедания</t>
  </si>
  <si>
    <t>Количество студенческой молодежи,
привлеченной к общественно- политическим и просветительским
мероприятиям, приуроченным ко Дню
солидарности в борьбе</t>
  </si>
  <si>
    <t>Количество проведенных мероприятий, приуроченных ко Дню солидарности в
борьбе с терроризмом</t>
  </si>
  <si>
    <t>Количество
изготовленных раз-
даточных материалов</t>
  </si>
  <si>
    <t>Количество детей и
молодежи, охваченной культурно-
просветительскими, спортивными
мероприятиями по воспитанию
патриотизма, неприятия идеологии терроризма (фестивали, конкурсы, выставки, просветительские акции, спортивные состязания)</t>
  </si>
  <si>
    <t>Увеличение количества видеоработ,
направленных на профилактику экстремизма, патриотическое воспитание, пропаганду единства и дружбы народов</t>
  </si>
  <si>
    <t>Доля муниципальных территорий
республики, вовлеченных в
профилактическую деятельность в сфере
культуры по формированию у
молодежи традиционных российских ценностей</t>
  </si>
  <si>
    <t>Количество семинаров, направленных на
повышение информационной безопасности детей в сети «Интернет»</t>
  </si>
  <si>
    <t>Количество экспертов, гостей, приглашенных на форумы, конференции, направленные на противодействие
идеологии терроризма, воспитание культуры межконфессионального</t>
  </si>
  <si>
    <t>Количество проведенных творческих конкурсов по антитеррористической тематике</t>
  </si>
  <si>
    <t xml:space="preserve">
Количество некоммерческих организаций и движений, общественных палат в
МО РД, физических лиц, получающих поддержку органов государственной власти в реализации социально значимых
проектов в сфере противодействия
идеологии терроризма</t>
  </si>
  <si>
    <t>Количество подготовленных
информационных материалов
(публикаций в печатных и сетевых изданиях, видеороликов, теле- и
радиопрограмм,фильмов)</t>
  </si>
  <si>
    <t>Количество изданной полиграфической
продукции (книги, брошюры, буклеты,
методические пособия)</t>
  </si>
  <si>
    <t xml:space="preserve">
Количество социологических исследований по вопросам противодействия идеологии терроризма</t>
  </si>
  <si>
    <t xml:space="preserve">Численность специалистов по работе
в молодежной среде, журналистов, педагогов образовательных учреждений,
принявших участие в обучающих
мероприятиях
</t>
  </si>
  <si>
    <t>Количество детских и подростковых
организаций, включенных в работу по
информационной защите в сети
«Интернет»</t>
  </si>
  <si>
    <t xml:space="preserve">Количество информационно-
аналитических отчетов по результатам
мониторинга сети «Интернет»
</t>
  </si>
  <si>
    <t>Государственная программа Республики Дагестан
«Развитие средств массовой информации в Республике Дагестан на 2015-2020 годы»</t>
  </si>
  <si>
    <t>Продолжительность
телепрограмм, освещающих
деятельность органов
государственной власти РД</t>
  </si>
  <si>
    <t>час</t>
  </si>
  <si>
    <t>в том числе на национальных языках</t>
  </si>
  <si>
    <t>часов в год</t>
  </si>
  <si>
    <t>Продолжительность
радиопрограмм, освещающих
деятельность органов
государственной власти РД</t>
  </si>
  <si>
    <t>час.</t>
  </si>
  <si>
    <t xml:space="preserve">в том числе на национальных языках </t>
  </si>
  <si>
    <t>Число выпусков телепрограмм, освещающих деятельность органов
государственной власти РД</t>
  </si>
  <si>
    <t>телепрограмма</t>
  </si>
  <si>
    <t>радиопрограмма</t>
  </si>
  <si>
    <t>Число выпусков радиопрограмм, освещающих деятельность органов
государственной власти РД</t>
  </si>
  <si>
    <t>Охват населения телеинформацией</t>
  </si>
  <si>
    <t>Охват населения радиоинформацией</t>
  </si>
  <si>
    <t>Численность работников телерадиокомпании "Дагестан", проходивших обучение на курсах, семинарах</t>
  </si>
  <si>
    <t>Общий (среднеразовый) тираж
республиканских печатных СМИ и
социально значимой книжной
продукции:</t>
  </si>
  <si>
    <t>тыс.экз</t>
  </si>
  <si>
    <t>газет</t>
  </si>
  <si>
    <t>журналов</t>
  </si>
  <si>
    <t>книг</t>
  </si>
  <si>
    <t>Рост охвата населения республиканскими печатными СМИ и социально значимой книжной продукцией</t>
  </si>
  <si>
    <t>Количество республиканских печатных СМИ</t>
  </si>
  <si>
    <t>Рост количества реализованных и доставленных подписчиками периодических печатных изданий</t>
  </si>
  <si>
    <t>Численность пользователей, ежедневно
посещающих интернет - портал РИА
"Дагестан"</t>
  </si>
  <si>
    <t>Привлечение временных работников, в том числе учащихся общеобразовательных учреждений РД во время летних каникул, для доставки печатных СМИ</t>
  </si>
  <si>
    <t>Количество мероприятий информационного и обучающего характера</t>
  </si>
  <si>
    <t xml:space="preserve">Государственная программа «Развитие информационно-
коммуникационной инфраструктуры Республики Дагестан» </t>
  </si>
  <si>
    <t>Количество выпускников
системы профессионального
образования с ключевыми
компетенциями цифро-вой
экономики</t>
  </si>
  <si>
    <t>Количество специалистов,
прошед-ших переобучение по
компетенциям цифровой
экономики в рамках до-
полнительного образования</t>
  </si>
  <si>
    <t>Увеличение затрат на развитие
сквозных цифровых технологий</t>
  </si>
  <si>
    <t>Были объявлены конкурсные процедуры . Однако указанные
процедуры отменены в соответствии с уведомлением
Федеральной антимонопольной службы.
Указанные показатели относятся к национальной программе "Цифровая
экономика Российской Федерации", в соответствии с
заключенным соглашением указанные показатели на 2020 г.
были обнулены. В соответствии с этим, в ГП ИКИ будут
внесены изменения.</t>
  </si>
  <si>
    <t>Доля органов государственной
власти и ОМСУ, подключенных к
сети "Интернет" посредством
единого коммуникационного
центра доступа органов
государственной власти и ОМСУ
к сети "Интернет", процентов</t>
  </si>
  <si>
    <t>Оценка качества
телекоммуникаци-онных услуг
предпринимателями (качество
мобильной связи (покры-тие,
стабильность работы и т.п.);
стоимость мобильной связи для
бизнеса респондента; качество ин-
тернет-связи (покрытие, стабиль-
ность работы, скорость);
стоимость интернет-связи для
бизнеса респон-дента)</t>
  </si>
  <si>
    <t>баллов</t>
  </si>
  <si>
    <t>Доля ОИВ и ОМСУ, имеющих
доступ к системе видео-
конференц-связи</t>
  </si>
  <si>
    <t>Количество модернизированных
почтовых отделений Республики
Дагестан</t>
  </si>
  <si>
    <t>в связи с пандемией в 2020 году
внебюджетные средства не были выделены</t>
  </si>
  <si>
    <t>Средний срок простоя
государственных
информационных систем в
результате компьютерных атак</t>
  </si>
  <si>
    <t xml:space="preserve">часов </t>
  </si>
  <si>
    <t>финансирование не
предусмотрено</t>
  </si>
  <si>
    <t>Доля информационных систем и
ресурсов региональных ОИВ, перенесенных в государственную единую
облачную платформу по сервисной модели</t>
  </si>
  <si>
    <t>Уровень программного и техниче-
ского обеспечения ЦОД</t>
  </si>
  <si>
    <t>Доля территории Республики
Дагестан, покрытой
навигационным по-лем высокой
точности</t>
  </si>
  <si>
    <t>ведется работа по привязке 16
базовых станций к местным
системам координат и
регистрация их а росреестре для
ввода СВТП в эксплуатацию</t>
  </si>
  <si>
    <t>Количество транспортных
средств, оснащенных
навигационно-связным
оборудованием ГЛОНАСС</t>
  </si>
  <si>
    <t>Количество аттестованных
автоматизированных рабочих
мест, имеющих доступ к
государственным
информационным системам</t>
  </si>
  <si>
    <t>позднее финансирование, не
было возможности провести
работу по аттестаци в срок</t>
  </si>
  <si>
    <t>Количество аттестованных
государственных информационных систем</t>
  </si>
  <si>
    <t>Стоимостная доля закупаемого
ОИВ, ОМСУ отечественного
программного обеспечения</t>
  </si>
  <si>
    <t>Согласно предварительному
анализу, показатель составил
свыше 90%. Окончательный
анализ будет проводить Росстат
в 2021 году</t>
  </si>
  <si>
    <t>Количество штатных
специалистов органов власти
Республики Дагестан, обученных
по программам переподготовки в
области информационной
безопасности</t>
  </si>
  <si>
    <t>позднее финансирование, не
было возможности провести
обучение в срок</t>
  </si>
  <si>
    <t xml:space="preserve">Доля взаимодействий граждан и
коммерческих организаций с госу-
дарственными
(муниципальными) органами и
бюджетными учрежде-ниями,
осуществляемых в цифровом
виде
</t>
  </si>
  <si>
    <t>Доля приоритетных государствен-
ных услуг и сервисов,
соответству-ющих целевой
модели цифровой трансформации
(предоставление без
необходимости личного
посещения государственных
органов и иных организаций, с
применением реест-ровой
модели, онлайн (в автомати-
ческом режиме), проактивно)</t>
  </si>
  <si>
    <t>Указанные показатели
относятся к национальной
программе "Цифровая
экономика Российской
Федерации", в соответствии с
заключенным соглашением
указанные показатели на 2020 г.
были обнулены. В соответствии
с этим, в ГП ИКИ будут
внесены изменения.</t>
  </si>
  <si>
    <t>Доля отказов при предоставлении
приоритетных государственных
услуг и сервисов от числа отказов
в 2018 году</t>
  </si>
  <si>
    <t>В форме статистической
отчетности данных отсутствует
строка по при-оритетным
услугам.
Указанные показатели
относятся к национальной
программе "Цифровая
экономика Российской
Федерации", в соответствии с
заключенным соглашением
указанные показатели на 2020 г.
были обнулены. В соответствии
с этим, в ГП ИКИ будут
внесены изменения.</t>
  </si>
  <si>
    <t>Были объявлены конкурсные процедуры на внедрение
Регионального портала государственных и муниципальных услуг. Однако
указанные процедуры отменены в соответствии с уведомлением
Федеральной антимонопольной службы. Указанные показатели
относятся к национальной программе "Цифровая экономика Российской Федерации", в соответствии с заключенным соглашением указанные показатели на 2020 г. были обнулены. В соответствии с этим, в ГП ИКИ будут внесены изменения.</t>
  </si>
  <si>
    <t>Указанные показатели относятся к национальной программе "Цифровая
экономика Российской Федерации", в соответствии с
заключенным соглашением
указанные показатели на 2020 г.
были обнулены. В соответствии
с этим, в ГП ИКИ будут
внесены изменения.</t>
  </si>
  <si>
    <t>Доля внутриведомственного и
межведомственного юридически
значи-мого электронного
документообо-рота
государственных и муници-
пальных органов и бюджетных
учреждений</t>
  </si>
  <si>
    <t>Количество государственных и
му-ниципальных услуг,
переведенных в электронный вид
в соответствии с постановлением
Правительства Российской
Федерации от 26 марта
2016 г. № 236</t>
  </si>
  <si>
    <t>Количество разработанных
(дорабо-танных) электронных
сервисов и адаптеров СМЭВ 3.х,
адаптирован-ных под требования
федеральных органов
исполнительной власти, для
взаимодействия органов власти в
рамках оказания
государственных и
муниципальных услуг</t>
  </si>
  <si>
    <t>Доля граждан, использующих
механизм получения
государственных и
муниципальных услуг в
электронной форме</t>
  </si>
  <si>
    <t>В ноябре – декабре 2020 года
были проведены конкурсные
процедуры на внедрение РПГУ
в Республике Дагестан. Был
определен победитель по
итогам конкурса, однако
указанные процедуры были
отменены в соответствии с
уведомлением Управления
Федеральной антимонопольной
службы по Республике
Дагестан.</t>
  </si>
  <si>
    <t>Доля рабочих мест в ОИВ,
включенных в
межведомственную си-стему
электронного документообо-рота
и делопроизводства, в общем
количестве рабочих мест в ОИВ</t>
  </si>
  <si>
    <t>Доля рабочих мест в ОМСУ
город-ских округов и
муниципальных районов,
включенных в межведом-
ственную систему электронного
до-кументооборота и
делопроизвод-ства, в общем
количестве рабочих мест в
ОМСУ городских округов и
муниципальных районов</t>
  </si>
  <si>
    <t>Доля ОИВ и ОМСУ,
подключенных и работающих в
системе «Общественный надзор»,
в общем количе-стве ОИВ и
ОМСУ в Республике Дагестан</t>
  </si>
  <si>
    <t>Количество информационных ре-
сурсов, порталов (сайтов) и
тематических решений,
введенных в эксплуатацию</t>
  </si>
  <si>
    <t>Разработка проектно-сметной
доку-ментации Ситуационного
центра Главы Республики
Дагестан в части создания его
программно-технического
комплекса</t>
  </si>
  <si>
    <t>Государственная программа РД "Развитие физической культуры и спорта в Республике Дагестан"</t>
  </si>
  <si>
    <t>Подпрограмма "Развитие физической культуры и массвого спорта"</t>
  </si>
  <si>
    <t xml:space="preserve">Доля обучающихся студентов Республики Дагестан, выполнивших нормативы испытаний (тестов) Всероссийского физкультурно-спортивного комплекса "Готов к труду и обороне", в общей численности учащихся и студентов Республики Дагестан,принявших участие в выполнении нормативов испытаний (тестов) Всероссийсого физкультурно-спортивного комплекса ГТО </t>
  </si>
  <si>
    <t xml:space="preserve">Процент </t>
  </si>
  <si>
    <t>Доля молодых граждан,  задействованных в мероприятиях по реализации молодежной политики в общем количестве молодых людей Республики Дагестан</t>
  </si>
  <si>
    <t>Доля молодых граждан, принимающих участие в деятельности общественных организаций и объединений, в общем количестве молодых граждан Республики Дагестан</t>
  </si>
  <si>
    <t>Количество инициативных молодежных проектов, реализуемых при содействии государственных мер поддержки</t>
  </si>
  <si>
    <t>Повышение профессионального уровня специалистов по работе с молодежью государственных и муниципальных органов по делам молодежи</t>
  </si>
  <si>
    <t xml:space="preserve">Государственная программа Республики Дагестан 
«Развитие промышленности и повышение ее конкурентоспособности» 
</t>
  </si>
  <si>
    <t>Создание новых рабочих мест на предприятиях машиностроения нарастающим итогом</t>
  </si>
  <si>
    <t>Реализация инвестиционных проектов и программ модернизации промышленных предприятий нарастающим итогом</t>
  </si>
  <si>
    <t>Количество специалистов, прошедших подготовку и переподготовку на предприятиях, реализующих мероприятия Подпрограммы нарастающим итогом</t>
  </si>
  <si>
    <t xml:space="preserve">Увеличение доли продукции промышленности в валовом региональном продукте </t>
  </si>
  <si>
    <t>Снижение инвестиционной деятельности                 и активности связано                                    с распространения коронавирусной инфекции COVID -19,</t>
  </si>
  <si>
    <t xml:space="preserve">Подпрограмма 1 «Модернизация промышленности Республики Дагестан на 2015-2020 годы» </t>
  </si>
  <si>
    <t>Подпрограмма 2 «Индустриальные парки Республики Дагестан»</t>
  </si>
  <si>
    <t>Объем инвестиций в проектирование и строительство инфраструктуры и производств индустриальных парков нарастающим итогом</t>
  </si>
  <si>
    <t>Количество рабочих мест на предприятиях, реализующих мероприятия подпрограммы, нарастающим итогом</t>
  </si>
  <si>
    <t xml:space="preserve">Общий объем отгруженных товаров собственного производства, выполненных собственными силами работ, услуг 
нарастающим итогом
</t>
  </si>
  <si>
    <t>Количество индустриальных парков нарастающим итогом</t>
  </si>
  <si>
    <t>Подпрограмма 3 «Газификация населенных пунктов Республики Дагестан»</t>
  </si>
  <si>
    <t>Увеличение протяженности межпоселковых газопроводов</t>
  </si>
  <si>
    <t xml:space="preserve">В  соответствии с Указами Главы Республики Дагестан от 16 июня 2020 года     № 49, от 28 декабря 2020 года № 146 проводились мероприятия по реструктуризации Министерства.                 В этой связи лимиты бюджетных ассигнований на 2020 год были отозваны и до конца октября месяца не были доведены до заказчика, ввиду чего отсутствовала возможность внесения изменений в план-график проведения торгов и передачи документации в Комитет по госзакупкам РД для проведения аукционных мероприятий по определению и подписанию контрактов с подрядной организацией на проведение строительно-монтажных работ по объектам газификации.
Учитывая регламентные сроки имелись риски неосвоения денежных средств, в связи с чем лимиты были сокращены.
</t>
  </si>
  <si>
    <t>Увеличение газифицированных природным газом населенных пунктов</t>
  </si>
  <si>
    <t xml:space="preserve">Государственная программа Республики Дагестан  «Развитие образования в Республике Дагестан" </t>
  </si>
  <si>
    <t>Подпрограмма 1 «Развитие дошкольного образования детей»</t>
  </si>
  <si>
    <t>Оказание услуг по предоставлению дошкольного образования в государственных казенных организациях</t>
  </si>
  <si>
    <t>Оказание услуг по предоставлению дошкольного образования в государственных бюджетных организациях</t>
  </si>
  <si>
    <t>Финансовое обеспечение предоставления услуг по дошкольному образованию в муниципальных образовательных организациях органов местного самоуправления</t>
  </si>
  <si>
    <t>Оказание услуг по предоставлению дошкольного образования в частных образовательных организациях</t>
  </si>
  <si>
    <t>Региональный проект "Содействие занятости женщин-создание условий дошкольного образования для детей в возрасте до трех лет на территории Республики Дагестан"</t>
  </si>
  <si>
    <t>Доступность дошкольного образования для детей для детей в возрасте от 1,5 до 3 лет,</t>
  </si>
  <si>
    <t>перенос сроков ввода в эксплуатацию 55 ДОУ на 8700 мест с 2020 на 2021 год в связи с веденными ограничениями из-за распространения COVID-19</t>
  </si>
  <si>
    <t xml:space="preserve">уровень занятости женщин, имеющих детей дошкольного возраста, </t>
  </si>
  <si>
    <t xml:space="preserve">численность женщин, находящихся в отпуске по уходу за ребенком в возрасте до трех лет, прошедших профессиональное обучение и дополнительное профессиональное образование </t>
  </si>
  <si>
    <t xml:space="preserve">численность воспитанников в возрасте до 3 лет, посещающих государственные и муниципальные организации, осуществляющие образовательную деятельность по образовательным программам дошкольного образования, присмотр и уход, в том числе в субъектах Российской Федерации, входящих в состав Дальневосточного и Северо-Кавказского федеральных округов, </t>
  </si>
  <si>
    <t xml:space="preserve">численность воспитанников в возрасте до 3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в том числе в субъектах Российской Федерации, входящих в состав Дальневосточного и Северо-Кавказского федеральных округов, </t>
  </si>
  <si>
    <t>Результат задачи "Создание условий для осуществления трудовой деятельности женщин, имеющмих детей, включая достижение 100-процентной доступности дошкольного образования для детей в возрасте до 3 лет"</t>
  </si>
  <si>
    <t xml:space="preserve">прошли переобучение и повышение квалификации не менее 230 тыс. женщин в период отпуска по уходу за ребенком в возрасте до трех лет во всех субъектах Российской Федерации, в том числе проживающих в Дальневосточном федеральном округе в соответствии с определенным рейтингом приоритетности соответствующих региональных программ Дальневосточного федерального округа, </t>
  </si>
  <si>
    <t>создано не менее 90 тыс. дополнительных мест, в том числе с обеспечением необходимых условий пребывания детей с ОВЗ и детей-инвалидов, в организациях, осуществляющих образовательную деятельность по образовательным программам дошкольного образования, для детей в возрасте до трех лет за счет средств федерального бюджета, бюджетов субъектов Российской Федерации и местных бюджетов с учетом приоритетности региональных программ субъектов Российской Федерации, в том числе входящих в состав Дальневосточного и Северо-Кавказского федеральных округов,</t>
  </si>
  <si>
    <t>мест</t>
  </si>
  <si>
    <t>перенос сроков ввода в эксплуатацию 55 ДОУ  с 2020 на 2021 год в связи с веденными ограничениями из-за распространения COVID-19</t>
  </si>
  <si>
    <t>Ввод в эксплуатацию объектов дошкольного образования</t>
  </si>
  <si>
    <t>Подпрограмма  2 «Развитие общего образования детей»</t>
  </si>
  <si>
    <t xml:space="preserve">Предоставление доступа к сети "Интернет", </t>
  </si>
  <si>
    <t xml:space="preserve">Приобретение транспортных средств для подвоза учащихся, </t>
  </si>
  <si>
    <t>Оказание услуг по предоставлению общего образования в государственных казенных школах</t>
  </si>
  <si>
    <t>Оказание услуг по предоставлению общего образования в государственных бюджетных школах</t>
  </si>
  <si>
    <t xml:space="preserve">Обеспеченность учебниками и учебной литературой, </t>
  </si>
  <si>
    <t>Количество проведенных мероприятий, ,</t>
  </si>
  <si>
    <t>Учащиеся начальных (1-4) классов, охваченных разовым питанием</t>
  </si>
  <si>
    <t>Оказание услуг по предоставлению общего образования в частных образовательных организациях</t>
  </si>
  <si>
    <t>показатель уменьшен в связи с уменьшением числа частных общеобразовательных организаций, получающих государственную поддержку. Данная услуга носит заявительный характер и не является постоянной.</t>
  </si>
  <si>
    <t xml:space="preserve">Оказание услуг по предоставлению общего образования в государственных казенных школах-интернатах, </t>
  </si>
  <si>
    <t>Оказание услуг по предоставлению общего образования в государственных бюджетных школах-интернатах,</t>
  </si>
  <si>
    <t xml:space="preserve">Дети-сироты и дети, оставишиеся без родительского попечения родителей, воспитываемые в детских домах, </t>
  </si>
  <si>
    <t xml:space="preserve">Дети-инвалиды, охваченные дистанционным обучением, </t>
  </si>
  <si>
    <t>показатель не достигнут в связи с сокращением контингента учащихся ГКОУ РД «Республиканский центр дистанционного обучения детей-инвалидов».</t>
  </si>
  <si>
    <t>Финансовое обеспечение предоставления услуг по общему образованию в муниципальных образовательных организациях органов местного самоуправления</t>
  </si>
  <si>
    <t>Оказание услуг прочими казенными учреждениями в сфере образования</t>
  </si>
  <si>
    <t xml:space="preserve">Оказание услуг прочими бюджетными учреждениями в сфере образования, </t>
  </si>
  <si>
    <t xml:space="preserve">Количество общеобразовательных организаций, расположенных в сельской местности, в которых созданы условия для занятий физической культурой и спортом, </t>
  </si>
  <si>
    <t>количество общеобразовательных организаций</t>
  </si>
  <si>
    <t>Средства освоены частично. Ввод объекта перенесен на 2021 год</t>
  </si>
  <si>
    <t>Результат задачи "Внедрение на уровнях основного общего и среднего общего образования новых методов обучения и воспитания, образовательных технологий, обеспечивающих освоение обучающимися базовых навыков и умений, повышение их мотивации к обучению и вовлеченности в образовательный процесс, а также обновление содержания и совершенствование методов обучения предметной области "Технология"</t>
  </si>
  <si>
    <t xml:space="preserve">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t>
  </si>
  <si>
    <t xml:space="preserve">обновлена материально-техническая база для формирования у обучающихся современных технологических и гуманитарных навыков. Создана материально-техническая база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t>
  </si>
  <si>
    <t>тыс.ед.</t>
  </si>
  <si>
    <t xml:space="preserve">созданы новые места в общеобразовательных организациях, расположенных в сельской местности и поселках городского типа, </t>
  </si>
  <si>
    <t>еренос срока ввода в эксплуатацию с 2020 на 2021 год в связи с веденными ограничениями из-за распространения COVID-19</t>
  </si>
  <si>
    <t xml:space="preserve">в Российской Федерации ликвидировано обучение в 3-ю смену </t>
  </si>
  <si>
    <t>перенос срока ввода в эксплуатацию с 2020 на 2021 год в связи с веденными ограничениями из-за распространения COVID-19</t>
  </si>
  <si>
    <t xml:space="preserve">создано не менее 230 тыс. новых мест в общеобразовательных организациях (продолжение реализации приоритетного проекта "Современная образовательная среда для школьников") </t>
  </si>
  <si>
    <t>Региональный проект "Учитель будущего"</t>
  </si>
  <si>
    <t>доля учителей общеобразовательных организаций, вовлеченных в национальную систему профессионального роста педагогических работников</t>
  </si>
  <si>
    <t xml:space="preserve">доля субъектов Российской Федерации, обеспечивших деятельность центров непрерывного повышения профессионального мастерства педагогических работников и центров оценки профессионального мастерства и квалификаций педагогов,  </t>
  </si>
  <si>
    <t>Результат задачи "Внедрение национальной системы профессионального роста педагогических работников, охватывающей не менее 50 процентов учителей общеобразовательных организаций"</t>
  </si>
  <si>
    <t>не менее 50 проц. педагогических работников системы общего, дополнительного и профессионального образования повысили уровень профессионального мастерства в форматах непрерывного образования,</t>
  </si>
  <si>
    <t>созданы центры непрерывного повышения профессионального мастерства педагогических работников и центры оценки профессионального мастерства и квалификации педагогов во всех субъектах Российской Федерации</t>
  </si>
  <si>
    <t>количество учителей, прибывших (переехавших) на работу в сельские населенные пункты, либо рабочие поселки, либо поселки городского типа, либо города с населением до 50 тыс. человек</t>
  </si>
  <si>
    <t>количество педагогических работников, трудоустроившихся в общеобразовательных организациях, расположенных в сельской местности</t>
  </si>
  <si>
    <t>доля выпускников-инвалидов 9 и 11 классов, охваченных профориентационной работой, в общей численности выпускников-инвалидов</t>
  </si>
  <si>
    <t xml:space="preserve">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 </t>
  </si>
  <si>
    <t>предоставление доступа к защищенным каналам связи Минобрнауки РД, ед.</t>
  </si>
  <si>
    <t>доля педагогических работников общеобразовательных организаций, получивших вознаграждение за классное руководство. в общей численности педагогических работников такой категории</t>
  </si>
  <si>
    <t>количество учителей, получивших премии и гранты</t>
  </si>
  <si>
    <t>Подпрограмма 3 «Развитие дополнительного образования детей»</t>
  </si>
  <si>
    <t>Оказание услуг по предоставлению дополнительного образования в государственных казенных организациях,</t>
  </si>
  <si>
    <t xml:space="preserve">Оказание услуг по предоставлению дополнительного образования в государственных бюджетных организациях, </t>
  </si>
  <si>
    <t>Региональный проект "Успех каждого ребенка"</t>
  </si>
  <si>
    <t>оля детей в возрасте от 5 до 18 лет, охваченных дополнительным образованием проц</t>
  </si>
  <si>
    <t xml:space="preserve">число детей, охваченных деятельностью детских технопарков "Кванториум" (мобильных технопарков "Кванториум") и других проектов, направленных на обеспечение доступности дополнительных общеобразовательных программ естественно-научной и технической направленностей, соответствующих приоритетным направлениям технологического развития Российской Федерации </t>
  </si>
  <si>
    <t xml:space="preserve">число детей, получивших рекомендации по построению индивидуального учебного плана в соответствии с выбранными профессиональными компетенциями (профессиональными областями деятельности), в том числе по итогам участия в проекте "Билет в будущее" </t>
  </si>
  <si>
    <t xml:space="preserve">число участников открытых онлайн-уроков, реализуемых с учетом опыта цикла открытых уроков "Проектория", "Уроки настоящего" или иных аналогичных по возможностям, функциям и результатам проектов, направленных на раннюю профориентацию </t>
  </si>
  <si>
    <t>млн.чел</t>
  </si>
  <si>
    <t xml:space="preserve">созданы новые места в образовательных организациях различных типов для реализации дополнительных общеразвивающих программ всех направленностей </t>
  </si>
  <si>
    <t>Результат задачи "Формирование эффективной системы выявления, поддержки и развития способностей и талантов у детей и молодежи, основанной на принципах справедливости, всеобщности и направленной на самоопределение и профессиональную ориентацию всех обучающихся"</t>
  </si>
  <si>
    <t xml:space="preserve">не менее чем 12 млн. детей приняли участие в открытых онлайн-уроках, реализуемых с учетом опыта цикла открытых уроков "Проектория", направленных на раннюю профориентацию </t>
  </si>
  <si>
    <t xml:space="preserve">не менее 900 тыс. детей получили рекомендации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 </t>
  </si>
  <si>
    <t xml:space="preserve">для 935 тыс. детей в не менее чем в 7000 общеобразовательных организациях, расположенных в сельской местности, обновлена материально-техническая база для занятий физической культурой и спортом </t>
  </si>
  <si>
    <t xml:space="preserve">не менее 70 проц. детей с ограниченными возможностями здоровья осваивают дополнительные общеобразовательные программы, в том числе с использованием дистанционных технологий </t>
  </si>
  <si>
    <t>во всех субъектах Российской Федерации внедрена целевая модель развития региональных систем дополнительного образования детей</t>
  </si>
  <si>
    <t>документ</t>
  </si>
  <si>
    <t>разработаны и внедрены методические рекомендации по механизмам вовлечения общественно-деловых объединений и участия представителей работодателей в принятии решений по вопросам управления развитием образовательной организации, в том числе в обновлении образовательных программ</t>
  </si>
  <si>
    <t xml:space="preserve">созданы мобильные технопарки "Кванториум" (для детей, проживающих в сельской местности и малых городах) </t>
  </si>
  <si>
    <t>Региональный проект "Цифровая образовательная среда"</t>
  </si>
  <si>
    <t xml:space="preserve">количество субъектов Российской Федерации, в которых внедрена целевая модель цифровой образовательной среды в образовательных организациях, реализующих образовательные программы общего образования и среднего профессионального образования </t>
  </si>
  <si>
    <t xml:space="preserve">доля обучающихся по программам общего образования, дополнительного образования для детей и среднего профессионального образования, для которых формируется цифровой образовательный профиль и индивидуальный план обучения с использованием федеральной информационно-сервисной платформы цифровой образовательной среды, в общем числе обучающихся по указанным программам </t>
  </si>
  <si>
    <t xml:space="preserve">доля обучающихся по программам общего образования и среднего профессионального образования, использующих федеральную информационно-сервисную платформу цифровой образовательной среды для "горизонтального" обучения и неформального образования, в общем числе обучающихся по указанным программам </t>
  </si>
  <si>
    <t xml:space="preserve">доля педагогических работников общего образования, прошедших повышение квалификации в рамках периодической аттестации в цифровой форме с использованием информационного ресурса "одного окна" ("Современная цифровая образовательная среда в Российской Федерации"), в общем числе педагогических работников общего образования </t>
  </si>
  <si>
    <t>Результат задачи "Создание современной и безопасной цифровой образовательной среды, обеспечивающей высокое качество и доступность образования всех видов и уровней"</t>
  </si>
  <si>
    <t xml:space="preserve">100 проц. образовательных организаций, реализующих основные и (или) дополнительные общеобразовательные программы, обновили информационное наполнение и функциональные возможности открытых и общедоступных информационных ресурсов (официальных сайтов в сети "Интернет") </t>
  </si>
  <si>
    <t xml:space="preserve">созданы центры цифрового образования детей "1Т-куб" </t>
  </si>
  <si>
    <t>для не менее 500 тыс. детей, обучающихся в 25 проц. общеобразовательных организациях 75 субъектов Российской Федерации, внедрены в образовательную программу современные цифровые технологии</t>
  </si>
  <si>
    <t>Подпрограмма 4 «Развитие профессионального образования»</t>
  </si>
  <si>
    <t xml:space="preserve">Оказание услуг образовательными организациями по предоставлению среднего профссионального образования </t>
  </si>
  <si>
    <t>Доля инвалидов, принятых на обучение по программам среднего профессионального образования (по отношению к предыдущему году)</t>
  </si>
  <si>
    <t>Республика Дагестан не принимала участие в реализации мероприятий в 2020 году</t>
  </si>
  <si>
    <t>Доля студентов из числа инвалидов, обучавшихся по программам среднего профессионального образования, выбывших по причине академической неуспеваемости</t>
  </si>
  <si>
    <t>Оказание услуг по предоставлению дополнительного профессионального образования в государственных бюджетных организациях</t>
  </si>
  <si>
    <t>Оказание услуг по предоставлению высшего образования в государственных бюджетных организациях</t>
  </si>
  <si>
    <t>доля организаций, осуществляющих образовательную деятельность по образовательным программам среднего профессионального образования, итоговая аттестация</t>
  </si>
  <si>
    <t>доля обучающихся, завершающих обучение в организациях, осуществляющих образовательную деятельность по образовательным программам среднего профессионального образования</t>
  </si>
  <si>
    <t xml:space="preserve">показатель не достигнут по причине отсутствия выпускников на отчетную дату и необходимости соблюдения сроков обучения. </t>
  </si>
  <si>
    <t>число центров опережающей профессиональной подготовки</t>
  </si>
  <si>
    <t>число мастерских, оснащенных современной материально-технической базой по одной из компетенций</t>
  </si>
  <si>
    <t>Подпрограмма 5 «Организация отдыха и оздоровления детей, подростков и молодежи»</t>
  </si>
  <si>
    <t xml:space="preserve">Предоставление образовательных услуг в государственных оздороительных учреждениях </t>
  </si>
  <si>
    <t>Численность детей в возрасте от 6 до 15 лет (включительно), охваченных отдыхом и оздоровлением</t>
  </si>
  <si>
    <t>показатель не достигнут в связи с введением в отчетном году ограничительных мер по covid-19</t>
  </si>
  <si>
    <t>Подпрограмма 6 «Будущее республики - одаренные дети»</t>
  </si>
  <si>
    <t>Организация и проведение олимпиад</t>
  </si>
  <si>
    <t>олимпиадные задания на этапы ВСОШ</t>
  </si>
  <si>
    <t>Премии победителям и учителям, победителей и призеров</t>
  </si>
  <si>
    <t>Количество детей, охваченных сменами "Сириус-Альтаир", чел.</t>
  </si>
  <si>
    <t>образовательные организации, создающие объединения технического творчества</t>
  </si>
  <si>
    <t>Подпрограмма 7 «Русский язык»</t>
  </si>
  <si>
    <t>Численность лиц, успешно прошедших повышение квалификации и переподготовку по русскому языку в связи с реализацией ФГОС второго поколения</t>
  </si>
  <si>
    <t>Результаты мониторинга</t>
  </si>
  <si>
    <t xml:space="preserve">Количество пособий, учебных материалов, методики преподавания, словарей, периодической печати для преподавателей русского языка и образовательных организаций всех уровней </t>
  </si>
  <si>
    <t>Количество культурных и образовательных мероприятий, популяризирующих русский язык как государственный язык Российской Федерации и язык межнационального общения народов Дагестана</t>
  </si>
  <si>
    <t>Подпрограмма  9 «Обеспечение реализации государственной программы»</t>
  </si>
  <si>
    <t>Число размещенных на официальном сайте Министерства образования и науки Республики Дагестан в информационно-телекоммуникационной сети «Интернет» документов (приказы, положения, регламенты и др.)</t>
  </si>
  <si>
    <t>Количество образовательных организаций, прошедших процедуру аккредитации, лицензирования в текущем году</t>
  </si>
  <si>
    <t>Подпрограмма  9 «Создание новых мест в общеобразовательных организациях Республики Дагестан в соответствии с прогнозируемой потребностью и современными требованиями к условиям обучения»</t>
  </si>
  <si>
    <t>перенос срока ввода в эксплуатацию школы на 300 уч.мест в с. Оружба Магарамкентского района из-за covid-19</t>
  </si>
  <si>
    <t>строительства</t>
  </si>
  <si>
    <t>число новых мест в общеобразовательных организациях</t>
  </si>
  <si>
    <t>показатель достигнут с учетом переноса сроков ввода в эксплуатацию 10 школ с 2020 на 2021 год</t>
  </si>
  <si>
    <t>удельный вес численности обучающихся, занимающихся в третью смену, в общей численности обучающихся общеобразовательных организаций</t>
  </si>
  <si>
    <t>разработка проектно-сметной документации</t>
  </si>
  <si>
    <t>Государственная программа Республики Дагестан "Развитие жилищного строительства 
в Республике Дагестан"</t>
  </si>
  <si>
    <t>Подпрограмма 
"Развитие территорий для жилищного строительства в Республике Дагестан"</t>
  </si>
  <si>
    <t>Коэффициент доступности жилья (соотношение средней рыночной стоимости стандартной квартиры общей площадью 54 кв. м и среднего годового совокупного денежного дохода семьи, состоящей из 3 человек)</t>
  </si>
  <si>
    <t>лет</t>
  </si>
  <si>
    <t>Удельный вес введенной общей площади жилых домов по отношению к общей площади жилищного фонда</t>
  </si>
  <si>
    <t>проц</t>
  </si>
  <si>
    <t>Объем ввода жилья в рамках реализации проектов жилищного строительства</t>
  </si>
  <si>
    <t>тыс. кв. м</t>
  </si>
  <si>
    <t>Подпрограмма "Оказание мер государственной поддержки в улучшении жилищных условий отдельным категориям граждан"</t>
  </si>
  <si>
    <t>Количество выданных ипотечных жилищных кредитов</t>
  </si>
  <si>
    <t>Количество семей, улучшивших жилищные условия</t>
  </si>
  <si>
    <t>выданны Свидетельства на 471 семью, за 2020 год жилье приобретено 189 семьями, а остальные на стадии приобретения жилья</t>
  </si>
  <si>
    <t>программа реализуется поэтапно, в рамках этапа 2019-2020 годов республикой перевыполнен план по раселению семей в 2019 году</t>
  </si>
  <si>
    <t>Размер предотвращенного ущерба от возможного разрушения жилых домов, основных объектов и систем жизнеобеспечения в результате землетрясений</t>
  </si>
  <si>
    <t>Подпрограмма "Повышение сейсмоустойчивости жилых домов, основных объектов и систем жизнеобеспечения Республики Дагестан на 2014-2018 годы"</t>
  </si>
  <si>
    <t>млрд.руб</t>
  </si>
  <si>
    <t>Снижение уровня риска возникновения чрезвычайных ситуаций вследствие разрушительных землетрясений</t>
  </si>
  <si>
    <t>Подпрограмма "Обеспечение жильем молодых семей в Республике Дагестан на 2016-2018 годы"</t>
  </si>
  <si>
    <t>Общее число молодых семей, улучшивших жилищные условия, в том числе с помощью ипотечных кредитов</t>
  </si>
  <si>
    <t>Доля молодых семей, улучшивщих жилищные условия с учетом государственной поддержки, от общего числа молодых семей, желающих улучшить жилищные условия</t>
  </si>
  <si>
    <t>Удельные бюджетные расходы на обеспечение жильем одного получателя государственной поддержки</t>
  </si>
  <si>
    <t>млн.руб.на одну семью</t>
  </si>
  <si>
    <t>Подпрограмма "Развитие жилищного строительства для целей коммерческого и некоммерческого найма на 2019-2020 годы"</t>
  </si>
  <si>
    <t>Доля ввода жилья в арендных многоквартирных домах от общей площади ввода жилья в многоквартирных домах</t>
  </si>
  <si>
    <t>Подпрограмма "Переселение и обустройство граждан, проживающих в оползневой зоне на территории Республики Дагестан"</t>
  </si>
  <si>
    <t>Строительство в 2018-2023 годах одно- и двухэтажных жилых домов с приусадебными участками в количестве 3470 единиц</t>
  </si>
  <si>
    <t>Строительство к концу 2023 года социальных объектов в новых поселках Республики Дагестан</t>
  </si>
  <si>
    <t>Строительство инженерных коммуникаций в новых поселках Республики Дагестан</t>
  </si>
  <si>
    <t>Подпрограмма "Создание условий для обеспечения качественными услугами жилищно-коммунального хозяйства населения Республики Дагестан"</t>
  </si>
  <si>
    <t>Количество построенных объектов водоснабжения</t>
  </si>
  <si>
    <t>Количество обследованных объектов жилищного строительства</t>
  </si>
  <si>
    <t>Государственная программа Республики Дагестан "Формирование современной городской среды в Республике Дагестан" на 2019-2024 годы</t>
  </si>
  <si>
    <t>Количество благоустроенных общественных територий</t>
  </si>
  <si>
    <t>Количество благоустроенных дворовых територий</t>
  </si>
  <si>
    <t xml:space="preserve">в настоящее время, в связи с отсутствием статистической информации Дагестанстата, расчет данного показателя не представляется возможным и будет произведен после 15 апреля 2021 года </t>
  </si>
  <si>
    <t>Государственная программа Республики Дагестан "Комплексное территориальное развитие муниципального образования "городской округ "город Дербент"</t>
  </si>
  <si>
    <t>Количество благоустроенных общественных пространств</t>
  </si>
  <si>
    <t>Протяженность реконструированных городских улиц</t>
  </si>
  <si>
    <t>Протяженность городских улиц, на которых произведен капитальный ремонт</t>
  </si>
  <si>
    <t>Мощность ливневых очистных сооружений</t>
  </si>
  <si>
    <t>л/сек</t>
  </si>
  <si>
    <t>Количество созданных дополнительных мест в сфере дошкольного образования</t>
  </si>
  <si>
    <t>Количество общеобразовательных учреждений, в которых проведен капитальный ремонт</t>
  </si>
  <si>
    <t>Количество оснащенных оборудованием учреждений дошкольного образования</t>
  </si>
  <si>
    <t>Количество оснащенных оборудованием общеобразовательных учреждений</t>
  </si>
  <si>
    <t>Площадь приобретенного жилья</t>
  </si>
  <si>
    <t>кв.м.</t>
  </si>
  <si>
    <t>Разработанное мобильное приложение</t>
  </si>
  <si>
    <t xml:space="preserve">количество туристов/год </t>
  </si>
  <si>
    <t>Доля населения Республики Дагестан, выполнившего нормативы испытаний (тестов) Всероссийского физкультурно-спортивного комплекса "Готов к труду и обороне" (ГТО), в общей численности населения Республики Дагестан, принявшего участие в выполнении нормативов испытаний (тестов) Всероссийского физкультурно-спортивного комплекса "Готов к труду и обороне" (ГТО)</t>
  </si>
  <si>
    <t>Доля населения Республики Дагестан, занятого в экономике, занимающегося физической культурой и спортом, в общей численности населения, занятого в экономике</t>
  </si>
  <si>
    <t>Доля детей и молодежи в возрасте 3-29 лет, систематически занимающихся физической культурой и спортом, в общей численности детей и молодежи</t>
  </si>
  <si>
    <t>Доля граждан среднего возраста (женщины в возрасте 30-54 лет, мужчины в возрасте 30-59 лет), систематически занимающихся физической культурой и спортом, в общей численности граждан среднего возраста</t>
  </si>
  <si>
    <t>Доля граждан старшего возраста (женщины в возрасте 55-79 лет, мужчины в возрасте 60-79 лет), систематически занимающихся физической культурой и спортом, в общей численности граждан старшего возраста</t>
  </si>
  <si>
    <t xml:space="preserve"> Подпрограмма "Развитие спорта высших достижений"</t>
  </si>
  <si>
    <t>Доля организаций, оказывающих услуги по спортивной подготовке в соответствии с федеральными стандартами спортивной подготовки, в общем количестве организаций, осуществляющих деятельность в области физической культуры и спорта, в том числе для лиц с ограниченными возможностями здоровья и инвалидов</t>
  </si>
  <si>
    <t>Доля лиц, занимающихся по программам спортивной подготовки в организациях ведомственной принадлежности физической культуры и спорта</t>
  </si>
  <si>
    <t>Доля занимающихся на этапе высшего спортивного мастерства в организациях, осуществляющих спортивную подготовку, в общем количестве занимающихся на этапе спортивного совершенствования в организациях, осуществляющих спортивную подготовку</t>
  </si>
  <si>
    <t>Доля граждан, занимающихся в спортивных учреждениях, в общей численности детей и молодежи в возрасте от 6 до 15 лет</t>
  </si>
  <si>
    <t>Количество квалифицированных тренеров и тренеров-преподавателей физкультурно-спортивных организаций, работающих по специальности</t>
  </si>
  <si>
    <t>Доля спортсменов-разрядников в общем количестве лиц, занимающихся в системе специализированных детско-юношеских спортивных школ олимпийского резерва и училищ олимпийского резерва</t>
  </si>
  <si>
    <t>Доля спортсменов-разрядников, имеющих разряды и звания (от I разряда до спортивного звания "Заслуженный мастер спорта"), в общем количестве спортсменов-разрядников в системе спортивных школ олимпийского резерва и училищ олимпийского резерва</t>
  </si>
  <si>
    <t>Количество завоеванных медалей на чемпионатах СКФО, России, Европы, мира по олимпийским, паралимпийским и сурдлимпийским видам спорта, а также неолимпийским видам спорта</t>
  </si>
  <si>
    <t>шт</t>
  </si>
  <si>
    <t>Количество завоеванных медалей на первенствах СКФО, России, Европы и мира среди юношей и юниоров по олимпийским, паралимпийским и сурдлимпийским видам спорта, а также неолимпийским видам спорта</t>
  </si>
  <si>
    <t>Подпрограмма "Подготовка дагестанских спортсменов к XXX1I  Олимпийским летним  и XV1 Паралимпийким  летним играм 2020 года в г.Токио (Япония),   XXIII  Сурдлимпийским летним играм 2017 года и XXIV  Сурдлимпийским летним играм 2021 года "</t>
  </si>
  <si>
    <t>Число спортсменов, занимающихся базовыми олимпийскими, паралимпийскими и сурдлимпийскими видами спорта</t>
  </si>
  <si>
    <t>Число дагестанских спортсменов, включенных в основной и резервный составы сборных команд России по олимпийским, паралимпийским и сурдлимпийским видам спорта</t>
  </si>
  <si>
    <t>Количество завоеванных медалей на:</t>
  </si>
  <si>
    <t>Олимпийских играх</t>
  </si>
  <si>
    <t>Паралимпийских играх</t>
  </si>
  <si>
    <t>Подпрограмма "Развитие футбола в Республике Дагестан"</t>
  </si>
  <si>
    <t>Число граждан, регулярно занимающихся футболом</t>
  </si>
  <si>
    <t>Число учащихся спортивных школ, занимающихся в отделениях по футбол</t>
  </si>
  <si>
    <t>Количество введенных в эксплуатацию футбольных и мини-футбольных полей с искусственным покрытием</t>
  </si>
  <si>
    <t>Число тренеров-преподавателей, прошедших повышение квалификации</t>
  </si>
  <si>
    <t>Количество отделений по футболу в спортивных школах республики</t>
  </si>
  <si>
    <t>выход футбольной команды "Динамо-Дагестан" на первенство России по футболу среди футбольных команд второго дивизиона</t>
  </si>
  <si>
    <t>место</t>
  </si>
  <si>
    <t>Доля лиц, имеющих спортивные разряды и звания, занимающихся футболом в организациях, осуществляющих спортивную подготовку, в общей численности лиц, занимающихся в организациях, осуществляющих спортивную подготовку по виду спорта "Футбол"</t>
  </si>
  <si>
    <t>Подпрограмма "Развитие инвалидного спорта"</t>
  </si>
  <si>
    <t>Доля лиц с ограниченными возможностями здоровья и инвалидов, систематически занимающихся физической культурой и спортом (процент от общей численности данной категории населения Республики Дагестан)</t>
  </si>
  <si>
    <t>Доля специалистов, прошедших обучение и повышение квалификации по вопросам реабилитации и социальной интеграции инвалидов, среди всех специалистов, занятых в этой сфере</t>
  </si>
  <si>
    <t>Доля инвалидов, положительно оценивающих отношение населения к проблемам инвалидов, в общей численности опрошенных инвалидов</t>
  </si>
  <si>
    <t>Подпрограмма "Обеспечение управления физической культурой и спортом"</t>
  </si>
  <si>
    <t>Доля населения Республики Дагестан, систематически занимающегося физической культурой и спортом, в общей численности населения Республики Дагестан в возрасте от 3 до 79 лет</t>
  </si>
  <si>
    <t>Доля учащихся и студентов, систематически занимающихся физической культурой и спортом, в общей численности учащихся и студентов</t>
  </si>
  <si>
    <t>Количество введенных в эксплуатацию спортивных сооружений (крытых и открытых):</t>
  </si>
  <si>
    <t>крытых спортивных сооружений</t>
  </si>
  <si>
    <t>открытых спортивных сооружений</t>
  </si>
  <si>
    <t>Обеспеченность спортивной инфраструктурой на 100 тыс. жителей</t>
  </si>
  <si>
    <t>крытыми спортивными сооружениями</t>
  </si>
  <si>
    <t>открытыми спортивными сооружениями</t>
  </si>
  <si>
    <t>Единовременная пропускная способность объектов спорта</t>
  </si>
  <si>
    <t>Уровень обеспеченности населения спортивными сооружениями исходя из единовременной пропускной способности объектов спорта</t>
  </si>
  <si>
    <t>Повышение уровня удовлетворенности жителей Республики Дагестан качеством предоставления государственных услуг в государственных учреждениях физической культуры и спорта Республики Дагестан</t>
  </si>
  <si>
    <t>Количество созданных высокопроизводительных рабочих мест в организациях, осуществляющих физкультурно-спортивную работу</t>
  </si>
  <si>
    <t>Средняя заработная плата педагогических работников подведомственных Министерству по физической культуре и спорту Республики Дагестан государственных учреждений</t>
  </si>
  <si>
    <t>Подпрограмма "Духовно-нравственное и патриотическое воспитание дагестанских спортсменов"</t>
  </si>
  <si>
    <t>Количество проводимых мероприятий, направленных на духовно-нравственное и патриотическое воспитание спортивной молодежи (спортивные соревнования, смотры-конкурсы, форумы, круглые столы, фестивали, выставки, акции и др.)</t>
  </si>
  <si>
    <t>Подпрограмма "Развитие профессионального образования в сфере физической культуры и спорта"</t>
  </si>
  <si>
    <t>Доля трудоустровшихся в течение календарного года выпускников подведомственных Минспорту РД государственных бюджетных учреждений среднего профессионального образования</t>
  </si>
  <si>
    <t>Государственная программа Республики Дагестан "Развитие здравоохранения Республики Дагестан"</t>
  </si>
  <si>
    <t>Смертность от всех причин</t>
  </si>
  <si>
    <t>Материнская смертность</t>
  </si>
  <si>
    <t>Младенческая смертность</t>
  </si>
  <si>
    <t>Смертность от болезней системы кровообращения</t>
  </si>
  <si>
    <t>Смертность от дорожно-транспортных происшествий</t>
  </si>
  <si>
    <t xml:space="preserve">Смертность от новообразований (в  том числе от злокачественных)  </t>
  </si>
  <si>
    <t>Снижение смертности от новообразований (в том числе от злокачественных)</t>
  </si>
  <si>
    <t>Смертность от туберкулеза</t>
  </si>
  <si>
    <t xml:space="preserve">Потребление алкогольной продукции (в перерасчете на абс.алкоголь) </t>
  </si>
  <si>
    <t>Распространенность потребления табака среди взрослого населения</t>
  </si>
  <si>
    <t>Распространенность потребления табака среди детей и подростков</t>
  </si>
  <si>
    <t>Заболеваемость туберкулезом</t>
  </si>
  <si>
    <t>Обеспеченность врачами</t>
  </si>
  <si>
    <t>Соотношение врачей и среднего медицинского персонала</t>
  </si>
  <si>
    <t>Средняя заработная плата врачей и работников медицинских организаций, имеющих высшее медицинское (фармацевтическое) или иное высшее образование, предоставляющих медицинские услуги (обеспечивающих предоставление медицинских услуг), от средней заработной платы в республике</t>
  </si>
  <si>
    <t>Средняя заработная плата среднего медицинского (фармацевтического) персонала (персонала, обеспечивающего условия для предоставления медицинских услуг) от средней заработной платы в республике</t>
  </si>
  <si>
    <t>Средняя заработная плата младшего медицинского персонала (персонала, обеспечивающего условия для предоставления медицинских услуг) от средней заработной платы в республике</t>
  </si>
  <si>
    <t>Ожидаемая продолжительность жизни при рождении</t>
  </si>
  <si>
    <t>Нет стат данных</t>
  </si>
  <si>
    <t>Охват профилактическими медицинскими осмотрами детей</t>
  </si>
  <si>
    <t>Охват диспансеризацией детей-сирот и детей, находящихся в трудной жизненной ситуации</t>
  </si>
  <si>
    <t>Охват диспансеризацией подростков</t>
  </si>
  <si>
    <t>Распространенность ожирения среди взрослого населения  (индекс массы тела более 30 кг/кв.м)</t>
  </si>
  <si>
    <t xml:space="preserve">Доля больных с выявленными злокачественными новообразованиями на  I–II стадиях </t>
  </si>
  <si>
    <t>Охват населения профилактическими осмотрами на туберкулез</t>
  </si>
  <si>
    <t>Охват иммунизацией населения против вирусного гепатита В в декретированные сроки</t>
  </si>
  <si>
    <t>Охват иммунизацией населения против дифтерии, коклюша и столбняка в декретированные сроки</t>
  </si>
  <si>
    <t xml:space="preserve">Охват иммунизацией  населения против кори в декретированные сроки </t>
  </si>
  <si>
    <t>Охват иммунизацией населения против краснухи в декретированные сроки</t>
  </si>
  <si>
    <t>Охват иммунизацией населения против эпидемического паротита в декретированные сроки</t>
  </si>
  <si>
    <t>Доля ВИЧ-инфицированных лиц, состоящих на диспансерном учете, от числа выявленных</t>
  </si>
  <si>
    <t>Распространенность повышенного артериального давления среди взрослого населения</t>
  </si>
  <si>
    <t>Распространенность повышенного уровня холестерина в крови среди взрослого населения</t>
  </si>
  <si>
    <t>Распространенность  низкой физической активности среди взрослого населения</t>
  </si>
  <si>
    <t xml:space="preserve">Распространенность избыточного потребления соли среди взрослого населения </t>
  </si>
  <si>
    <t>Распространенность недостаточного потребления фруктов и  овощей среди взрослого населения</t>
  </si>
  <si>
    <t>Заболеваемость дифтерией</t>
  </si>
  <si>
    <t>Заболеваемость корью</t>
  </si>
  <si>
    <t>Заболеваемость краснухой</t>
  </si>
  <si>
    <t>Заболеваемость эпидемическим паротитом</t>
  </si>
  <si>
    <t>Заболеваемость острым вирусным гепатитом В</t>
  </si>
  <si>
    <t xml:space="preserve">Доля больных алкоголизмом, повторно госпитализированных в течение года </t>
  </si>
  <si>
    <t xml:space="preserve">Доля больных наркоманией, повторно госпитализированных в течение года </t>
  </si>
  <si>
    <t>Смертность от самоубийств</t>
  </si>
  <si>
    <t>Доля абациллированных больных туберкулезом от числа больных туберкулезом с бактериовыделением</t>
  </si>
  <si>
    <t>Доля ВИЧ-инфицированных лиц, получающих антиретровирусную терапию, от числа состоящих на диспансерном учете</t>
  </si>
  <si>
    <t xml:space="preserve">Ожидаемая продолжительность жизни ВИЧ-инфицированных лиц, получающих антиретровирусную терапию в соответствии с действующими стандартами </t>
  </si>
  <si>
    <t>Уровень информированности населения в возрасте 18-49 лет по вопросам ВИЧ-инф</t>
  </si>
  <si>
    <t>Доля рецептов, находящихся на отсроченном обеспечении, в общем количестве выписанных рецептов</t>
  </si>
  <si>
    <t>Охват медицинским освидетельствованием на ВИЧ-инфекцию населения в РФ</t>
  </si>
  <si>
    <t xml:space="preserve">Число наркологических больных, находящихся в ремиссии от 1 года до 2 лет </t>
  </si>
  <si>
    <t>Число наркологических больных, находящихся в ремиссии более 2 лет</t>
  </si>
  <si>
    <t xml:space="preserve">Число больных алкоголизмом, находящихся в ремиссии от 1 года до 2 лет </t>
  </si>
  <si>
    <t>Число больных алкоголизмом, находящихся в ремиссии более 2 лет</t>
  </si>
  <si>
    <t>Удельный вес больных злокачественными новообразованиями, состоящих на учете с момента установления диагноза 5 лет и более</t>
  </si>
  <si>
    <t>Доля выездов бригад скорой медицинской помощи со временем доезда до больного менее 20 минут</t>
  </si>
  <si>
    <t>Доля станций  переливания крови, обеспечивающих высокий уровень качества и безопасности компонентов крови</t>
  </si>
  <si>
    <t>Доля больных психическими расстройствами, повторно госпитализированных в течение года</t>
  </si>
  <si>
    <t xml:space="preserve">Смертность от ишемической болезни сердца    </t>
  </si>
  <si>
    <t>Смертность от цереброваскулярных заболеваний</t>
  </si>
  <si>
    <t>Одногодичная летальность больных  злокачественными новообразованиями</t>
  </si>
  <si>
    <t>Больничная летальность пострадавших в результате дорожно – транспортных происшествий</t>
  </si>
  <si>
    <t>Доля обследованных беременных женщин по новому алгоритму проведения комплексной пренатальной (дородовой) диагностики нарушений развития ребенка от числа поставленных на учет в первый триместр беременности</t>
  </si>
  <si>
    <t>Охват неонатальным скринингом</t>
  </si>
  <si>
    <t>Охват  аудиологическим скринингом</t>
  </si>
  <si>
    <t>Доля женщин с преждевременными родами, родоразрешенных в перинатальных центрах</t>
  </si>
  <si>
    <t>Выживаемость детей, имевших при рождении очень низкую и экстремально низкую массу тела в акушерском стационаре</t>
  </si>
  <si>
    <t>Результативность мероприятий по профилактике абортов</t>
  </si>
  <si>
    <t>Охват пар «мать – дитя»  химиопрофилактикой в соответствии с действующими стандартами</t>
  </si>
  <si>
    <t>Показатель ранней неонатальной смертности</t>
  </si>
  <si>
    <t>Смертность детей 0-17 лет</t>
  </si>
  <si>
    <t>Больничная летальность детей</t>
  </si>
  <si>
    <t>Первичная инвалидность у детей до 17 лет (включительно)</t>
  </si>
  <si>
    <t>Охват реабилитационной медицинской помощью пациентов</t>
  </si>
  <si>
    <t>Охват реабилитационной медицинской помощью детей-инвалидов от числа нуждающихся</t>
  </si>
  <si>
    <t>Количество врачей, прошедших обучение по программам дополнительного медицинского и фармацевтического образования в государственных образовательных учреждениях высшего и дополнительного профессионального образования</t>
  </si>
  <si>
    <t>Количество специалистов, подготовленных по программам послевузовского медицинского и фармацевтического образования в государственных образовательных учреждениях высшего и дополнительного профессионального образования</t>
  </si>
  <si>
    <t>Количество специалистов со средним медицинским и фармацевтическим образованием, прошедших обучение по программам дополнительного профессионального  образования   в   образовательных учреждениях среднего и дополнительного профобразования</t>
  </si>
  <si>
    <t>на 1000 населения.</t>
  </si>
  <si>
    <t>на 100 тыс.родившихся живыми</t>
  </si>
  <si>
    <t>на 1000 родившихся живыми</t>
  </si>
  <si>
    <t>на 100 тыс. населения</t>
  </si>
  <si>
    <t xml:space="preserve">на 100 тыс. населения </t>
  </si>
  <si>
    <t>литров на душу населения в год</t>
  </si>
  <si>
    <t>на 100 тыс. нас.</t>
  </si>
  <si>
    <t>в связи с COVID-19</t>
  </si>
  <si>
    <t>на 10 тыс. населения</t>
  </si>
  <si>
    <t>на 100 тыс.нас.</t>
  </si>
  <si>
    <t>Подпрограмма "Совершенствование оказания специализированной, включая высотехнологическую , медицинской помощи, в том числе скорой специализированной, медицинской помощи, медицинской эвакуации"</t>
  </si>
  <si>
    <t>на 100 наркобольных</t>
  </si>
  <si>
    <t>на 100 больных алкоголизмом</t>
  </si>
  <si>
    <t>Подпрограмма "Охрана здоровья матери и ребенка в Республике Дагестан"</t>
  </si>
  <si>
    <t>доля новорожденных, обследованных на наследственные заболевания</t>
  </si>
  <si>
    <t>доля новорожденных, обследованных на аудиологический скрининг</t>
  </si>
  <si>
    <t>доля женщин с преждевременными родами, которые родоразрешены в перинатальных центрах</t>
  </si>
  <si>
    <t>доля выживших от числа новорожденных, родившихся с низкой массой тела</t>
  </si>
  <si>
    <t>доля женщин, принявших решение вынашивать бееменность</t>
  </si>
  <si>
    <t>случаев на 1000 родившихся живыми</t>
  </si>
  <si>
    <t>случаев на 10000 населения соответсвующего возраста</t>
  </si>
  <si>
    <t>доля (процент) умерших детей от числа поступивших</t>
  </si>
  <si>
    <t>число детей, которым впервые установлена инвалидность ( на 10 тыс.)</t>
  </si>
  <si>
    <t>Подпрограмма "Развитие медицинской реабилитации и санаторно-курортного лечения, в т.ч. детей"</t>
  </si>
  <si>
    <t>Подпрограмма "Кадровое обеспечение системы здравоохранения на 2014-2020 годы"</t>
  </si>
  <si>
    <t>Количество обучающихся, прошедших подготовку в обучающих симуляционных центрах</t>
  </si>
  <si>
    <t>Доля медицинских и фармацевтических специалистов, обучавшихся в рамках целевой подготовки для нужд РД, трудоустроившихся после завершения обучения в медицинские или фармацевтические организации РД</t>
  </si>
  <si>
    <t>Доля аккредитованных специалистов</t>
  </si>
  <si>
    <t>Укомплектованность амбулаторно-поликлинических организаций и подразделений больничных организаций физическими лицами, врачами, средним медперсоналом, оказывающим первичную медико-санитарную помощь</t>
  </si>
  <si>
    <t>Подпрограмма  «Совершенствование системы лекарственного обеспечения, в том числе в амбулаторных условиях"</t>
  </si>
  <si>
    <t>Удовлетворение потребности отдельных категорий граждан в необходимых лекарственных препаратах и медицинских изделиях, а также в специализированных продуктах лечебного питания для детей инвалидов (ОНЛС)</t>
  </si>
  <si>
    <t xml:space="preserve">Удовлетворение спроса на лекарственные препараты, предназначенные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t>
  </si>
  <si>
    <t>Удовлетворение потребности отдельных категорий граждан в лекарственных препаратах и медицинских изделиях за счет средств республиканского бюджета Республики Дагестан</t>
  </si>
  <si>
    <t>Удовлетворение потребности пациентов, страдающих редкими (орфанными) заболеваниями, в необходимых лекарственных препаратах</t>
  </si>
  <si>
    <t>Подпрограмма "Развитие материально-технической базы детских поликлиник и детских поликлинических отделений медицинских организаций"</t>
  </si>
  <si>
    <t>Доля детских поликлиник и детских поликлинических отделений медицинских организаций Республики Дагестан , дооснащенных медицинскими изделиями с целью приведения и в соответсивие с требованиями приказа Минздрава России от 7 марта 2018 г. № 92н</t>
  </si>
  <si>
    <t>Доля посещений с профилактической и иными целями детьми в возрасте 0-17 лет</t>
  </si>
  <si>
    <t>Доля детей в возрасте 0-17 лет от общей численности детского населения, пролеченных в дневных стационарах медицинских организаций, оказывающих медицинскую помощь в амбулаторных условиях</t>
  </si>
  <si>
    <t>Доля детских поликлиник и детских поликлинических отделений медицинских организаций, реализовавших организационно-планировочные решения внутренних пространств, обеспечивающие комфортность пребывания детей  соответсивии с требованиями приказа Минздрава России от 7 марта 2018 г. № 92н</t>
  </si>
  <si>
    <t>Подпрограмма "Оказание паллиативной помощи населению, в том числе детям"</t>
  </si>
  <si>
    <t>Обеспеченность койками для оказания паллиативной помощи взрослым</t>
  </si>
  <si>
    <t>Обеспеченность койками для оказания паллиативной помощи детям</t>
  </si>
  <si>
    <t>Подпрограмма "Развитие информационных технологий в сфере здравоохранения"</t>
  </si>
  <si>
    <t>Доля медицинских организаций государственной формы собственности, обеспечивших дистанционную запись граждан на прием к врачу с использованием единого портала госуслуг, к оказанию медицинской помощи гражданам, обеспечивающих информационное взаимодействие с ЕГИСЗ</t>
  </si>
  <si>
    <t>Доля медицинских организаций государственной формы собственности, обеспечивших электронный медицинский документооборот, в том числе ведение электронных медицинских карт пациентов, обмен документацией в форме электронных документов между медицинскими организациями, к общему количеству медицинских организаций государственной формы собственности</t>
  </si>
  <si>
    <t>Доля медицинских организаций государственной формы собственности, обеспечивших формирование счетов за оказанную медицинскую помощь для оплаты территориальным фондам обязательного медицинского страхования и автоматизированное информационное взаимодействие с информационными системами этих фондов, к общему количеству медицинских организаций государственной формы собственности работающих в системе ОМС</t>
  </si>
  <si>
    <t>Доля медицинских организаций государственной системы здравоохранения, использующих медицинские информационные системы для организации и оказания медицинской помощи гражданам, обеспечивающих информационное взаимодействие с ЕГИСЗ</t>
  </si>
  <si>
    <t>Доля медицинских работников, участвующих в оказании медицинской помощи, для которых организованы автоматизированные рабочие места, подключенные к медицинским информационным системам государственных медицинских организаций Республики Дагестан</t>
  </si>
  <si>
    <t>Доля государственных медицинских организаций РД, обеспечивающих информационное взаимодействие с информационными системами Фонда социального страхования Российской Федерации в электронном виде</t>
  </si>
  <si>
    <t>Доля государственных медицинских организаций РД, обеспечивающих информационное взаимодействие с информационными системами учреждений медико-социальной экспертизы для обмена документами в электронном виде, при направлении гражданина на медико-социальную экспертизу</t>
  </si>
  <si>
    <t>Доля медицинских организаций государственной системы здравоохранения, обеспечивающих доступ гражданам к электронным медицинским документам в личном кабинете пациента "Мое здоровье" на Едином портале государственных и муниципальных услуг (функций)</t>
  </si>
  <si>
    <t>Итоговая оценка</t>
  </si>
  <si>
    <t>Государственная программа РД "Государственная охрана, сохранение, использование, популяризация объектов культурного наследия Республики Дагестан"</t>
  </si>
  <si>
    <t>Доля ОКН регионального значения, в отношении которых установлены границы территорий и внесены сведения об их границах территорий в Единый государственный реестр недвижимости</t>
  </si>
  <si>
    <t>Заключены договора на общую сумму 3537,50 тыс. руб. В связи с тем, что в ходе работ 12 ОКН обнаружить не удалось, оплачено 3387,50 тыс.рублей.Кроме того, в соотвествии с редакцией государственной программы, утвержденныой постановлением Правительства Республики Дагестан от 5 сентября 2019 года № 215, на реализацию данного направления были прудсмотрены средства в объеме 3539,40 тыс. руб. Дагнаследием был раработан проект постановления Правительства Республики Дагестан о внесении изменений в государственную программу, втом числе, предусматривающие увеличение объема финансирования данного направления в 2020 г. до 6250,00 тыс. руб. Данные изменения были приняты только а апреле 2020 года. Учитывая вышеизложенное и нестабильную санитарно-эпидимиологическую ситуацию, вызванную распротранением коронавирусной инфекции, дополнительные договора на общую сумму 2 862,50 тыс. руб. на выполнение работ были заключены только в сентябре 2020 г. со сроков в декабре 2021 г.</t>
  </si>
  <si>
    <t>В 2020 г. в рамках реализации мероприятий госпрограммы, на указанное мероприятие были предусмотрены средства в объеме 829 тыс. рублей.Агенством по охране культурного наследия Республики Дагестан совместно отношении которых выполнены работы.</t>
  </si>
  <si>
    <t>Количество мероприятий по популяризации ОКН региоанльного значения в отношении которых установлено, что они не имеет собственника, или собственник которых неизвестен или от права собственности на который собственник отказался</t>
  </si>
  <si>
    <t>Количество волонтеров, вовлеченных в программу "Волонтеры культуры"</t>
  </si>
  <si>
    <t>Количество выстовочных проектов, снабженных цифровыми гидами в формате дополненной реальности (нарастающим итогом)</t>
  </si>
  <si>
    <t>Подпрограмма "Развитие образования в сфере культуры"</t>
  </si>
  <si>
    <t>Количество человеко-часов по дополнительным общеобразовательным предпрофессиональным программам в области искусств</t>
  </si>
  <si>
    <t>Численность обучающихся по образовательным программам среднего профессионального образования- программам подготовки специалистов среднего звена на бюджетной основе</t>
  </si>
  <si>
    <t>Количество выкускаемых профессиональными образовательными учреждениями , подведомтсвенными Министерству культуры РД, специлистов со средним специальным образованием</t>
  </si>
  <si>
    <t>Количество человеко-часов по дополнительным профессиональным программам повышения квалификации</t>
  </si>
  <si>
    <t>человеко-часов</t>
  </si>
  <si>
    <t>Подпрограмма "Культура в искусство"</t>
  </si>
  <si>
    <t>Количество посещений библиотек</t>
  </si>
  <si>
    <t>Количество выданных из фондов республиканских библитоек документов</t>
  </si>
  <si>
    <t>тыс. экземпляров</t>
  </si>
  <si>
    <t>Количество библиографиечксих записей в сводном электронном каталоге библитоек</t>
  </si>
  <si>
    <t>Доля общедоступных (публичных) библиотек, подключенных к сети "Интернет", в общем количестве библитоек Республики Дагестан</t>
  </si>
  <si>
    <t>Подпрограмма "Обеспчение реализации государственной программы Республики Дагестан "Развитие культуры в Республике Дагесатн"</t>
  </si>
  <si>
    <t xml:space="preserve">Количество созданных виртуальных концертных залов </t>
  </si>
  <si>
    <t>Подпрограмма 1."Развитие телерадиовещания в Республике Дагестан"</t>
  </si>
  <si>
    <t>Подпрограмма 2. «Обеспечение населения информацией о деятельности органов государственной власти Республики Дагестан, а также по социально значимым темам»</t>
  </si>
  <si>
    <t>недостатосность штатов. Вопрос будет решен в 2021 г.</t>
  </si>
  <si>
    <t>Подпрограмма "Профилактика заболеваний и формирование здорового образа жизни. Развитие первичной медико-санитрой помощи"</t>
  </si>
  <si>
    <t>Региональная программа "Развитие системы оказания первичной медико-санитарной помощи"</t>
  </si>
  <si>
    <t>Число лиц (пациентов), дополнительно эвакуированных с использованием санитарной авиации (ежегодно, человек) не менее</t>
  </si>
  <si>
    <t xml:space="preserve">человек </t>
  </si>
  <si>
    <r>
      <t xml:space="preserve">Количество медицинских организаций, участвующих в создании и тиражировании «Новой модели медицинской организации, оказывающей первичную медико-санитарную помощь», </t>
    </r>
    <r>
      <rPr>
        <sz val="12"/>
        <color rgb="FF000000"/>
        <rFont val="Times New Roman"/>
        <family val="1"/>
        <charset val="204"/>
      </rPr>
      <t>единиц</t>
    </r>
  </si>
  <si>
    <t>Доля записей к врачу, совершенных гражданами без очного обращения в регистратуру медицинской организации, процент</t>
  </si>
  <si>
    <t>Число граждан, прошедших профилактические осмотры, млн человек</t>
  </si>
  <si>
    <t xml:space="preserve">млн. человек </t>
  </si>
  <si>
    <t>17.11.2020 года было заключено индикативное доп. соглашение № 056-2019-N1007-1/4.1, о снижении некоторых показателей за 2020 год</t>
  </si>
  <si>
    <t>Доля медицинских организаций, оказывающих в рамках обязательного медицинского страхования первичную медико-санитарную помощь, на базе которых функционируют каналы связи граждан со страховыми представителями страховых медицинских организаций (пост страхового представителя, телефон, терминал для связи со страховым представителем), процент</t>
  </si>
  <si>
    <t xml:space="preserve">Доля лиц, госпитализированных по экстренным показаниям в течение первых суток от общего числа больных, к которым совершены вылеты, процент </t>
  </si>
  <si>
    <t>Количество посещений при выездах мобильных медицинских бригад, тыс. посещений</t>
  </si>
  <si>
    <t>на тыс. посещений</t>
  </si>
  <si>
    <t>Доля впервые в жизни установленных неинфекционных заболеваний, выявленных при проведении диспансеризации и профилактическом медицинском осмотре, процент</t>
  </si>
  <si>
    <t>Доля обоснованных жалоб (от общего количества поступивших жалоб), урегулированных в досудебном порядке страховыми медицинскими организациями, процент</t>
  </si>
  <si>
    <t>Региональная программа "Борьба с сердечно-сосудистыми заболеваниями""</t>
  </si>
  <si>
    <t>Снижение смертности от болезней системы кровообращения (случаев на 100 тыс. населения)</t>
  </si>
  <si>
    <t>В связи с пандемией новой коронавирусной инфекции было приостановлено проведение диспансеризации, уменьшилось количество проводимых профилактических мероприятий, а также не проводились семинары и образовательные работы. При лечении больных с COVID-19 в начале пандемии не было четких рекомендаций по антикоагулянтной терапии, не проводилась продленная профилактика тромбоэмболических осложнений, а также не было четких правил по кодированию причин смерти. Кроме того, в период эпидемии профильные специалисты были привлечены в работу ковидных госпиталей ввиду нехватки и болезни медицинского персонала</t>
  </si>
  <si>
    <t>Снижение смертности от инфаркта миокарда (случаев на 100 тыс. населения)</t>
  </si>
  <si>
    <t>Снижение смертности от острого нарушения мозгового кровообращения (случаев на 100 тыс. населения)</t>
  </si>
  <si>
    <t>В связи с пандемией новой коронавирусной инфекции было приостановлено проведение диспансеризации, уменьшилось количество проводимых профилактических мероприятий, а также не проводились семинары и образовательные работы. При лечении больных с COVID-19 в начале пандемии не было четких рекомендаций по антикоагулянтной терапии, не проводилась продленная профилактика тромбоэмболических осложнений, а также не было четких правил по кодированию причин смерти. Кроме того, в период эпидемии профильные специалисты были привлечены в работу ковидных госпиталей ввиду нехватки и болезни медицинского персонала.</t>
  </si>
  <si>
    <t>Снижение больничной летальности от инфаркта миокарда (%)</t>
  </si>
  <si>
    <t>Снижение больничной летальности от острого нарушения мозгового кровообращения (%)</t>
  </si>
  <si>
    <t xml:space="preserve">Количество рентген-эндоваскулярных вмешательств в лечебных целях, 
тыс. единиц
</t>
  </si>
  <si>
    <t>тыс. единиц</t>
  </si>
  <si>
    <t>Отношение числа рентген-эндоваскулярных вмешательств в лечебных целях к общему числу выбывших больных, перенесших острый коронарный синдром (%)</t>
  </si>
  <si>
    <t>Увеличение доли профильных госпитализаций пациентов с острым нарушением мозгового кровообращения, доставленных автомобилями скорой медицинской помощи (%)</t>
  </si>
  <si>
    <t>Региональная программа "Борьба с онкологическими заболеваниями"</t>
  </si>
  <si>
    <t>Снижение смертности от новообразований, в том числе от злокачественных (случаев на 100 тыс. населения)</t>
  </si>
  <si>
    <t>Снижение одногодичной летальности больных со злокачественными новообразованиями (%)</t>
  </si>
  <si>
    <t>Удельный вес больных со злокачественными новообразованиями, состоящих на учете 5 и более лет (%)</t>
  </si>
  <si>
    <t>Доля злокачественных новообразований, выявленных на ранних стадиях (I-II стадии) (%)</t>
  </si>
  <si>
    <t>Снижение младенческой смертности (на 1000 родившихся живыми)</t>
  </si>
  <si>
    <t>Смертность детей в возрасте 0-4 года (на 1000 родившихся живыми)</t>
  </si>
  <si>
    <t>Смертность детей в возрасте 0-17 лет (на 100 тыс. детей, родившихся живыми)</t>
  </si>
  <si>
    <t>на 100 тыс. детей, родившихся живыми</t>
  </si>
  <si>
    <t>Доля взятых под диспансерное наблюдение детей в возрасте 0 – 17 лет с впервые в жизни установленными заболеваниями костно-мышечной системы (%)</t>
  </si>
  <si>
    <t>Доля взятых под диспансерное наблюдение детей в возрасте 0-17 лет с впервые в жизни установленными заболеваниями глаз (%)</t>
  </si>
  <si>
    <t>Доля посещений детьми медицинских организаций с профилактическими целями (%)</t>
  </si>
  <si>
    <t>Доля преждевременных родов (22-37 недель) в перинатальных центрах (%)</t>
  </si>
  <si>
    <t>Доля взятых под диспансерное наблюдение детей в возрасте 0-17 лет с впервые в жизни установленными диагнозами болезней органов пищеварения (процент)</t>
  </si>
  <si>
    <t>Доля взятых под диспансерное наблюдение детей в возрасте 0-17 лет с впервые в жизни установленными диагнозами болезней органов кровообращения (%)</t>
  </si>
  <si>
    <t>Доля взятых под диспансерное наблюдение детей в возрасте 0-17 лет с впервые в жизни установленными диагнозами болезней эндокринной системы, расстройств питания нарушения обмена веществ (%)</t>
  </si>
  <si>
    <t>Региональная программа "Обеспечение медицинских организаций системы здравоохранения Республики Дагестан квалифицированными кадрами</t>
  </si>
  <si>
    <t>Обеспеченность врачами, работающими в государственных и муниципальных медицинских организациях (чел. на 10 тыс. населения)</t>
  </si>
  <si>
    <t>чел. на 10 тыс. населения</t>
  </si>
  <si>
    <t>Обеспеченность средними медицинскими работниками, работающими в государственных и муниципальных медицинских организациях (чел. на 10 тыс. населения)</t>
  </si>
  <si>
    <t>Обеспеченность населения врачами, оказывающими медицинскую помощь в амбулаторных условиях (чел. на 10 тыс. населения)</t>
  </si>
  <si>
    <t xml:space="preserve">Укомплектованность врачебных должностей в подразделениях, оказывающих медицинскую помощь в амбулаторных условиях (%);
должностей среднего медицинского персонала (%)
</t>
  </si>
  <si>
    <t>Укомплектования участков медицинских организаций, оказывающих первичную медико-санитарную помощь врачами-терапевтами участковыми, врачами-педиатрами участковыми, врачами общей практики (семейной медицины, (%)</t>
  </si>
  <si>
    <t>Укомплектования штатных должностей фельдшерско-акушерских (фельдшерских) пунктов средним медицинским персоналом (%)</t>
  </si>
  <si>
    <t xml:space="preserve"> Численность средних медицинских работников, работающих в государственных медицинских организациях (чел.)</t>
  </si>
  <si>
    <t xml:space="preserve">Региональная программа "Создание единого цифрового контура в здравоохранении на основе 
единой государственной информационной системы в сфере здравоохранения (ЕГИСЗ)"
</t>
  </si>
  <si>
    <t>Довести число граждан, воспользовавшихся услугами (сервисами) в Личном кабинете пациента «Мое здоровье» на Едином портале государственных услуг и функций в отчетном году (тыс. человек)</t>
  </si>
  <si>
    <t xml:space="preserve"> тыс. человек</t>
  </si>
  <si>
    <t>Доля медицинских организаций государственной системы здравоохранения, использующих медицинские информационные системы для организации и оказания медицинской помощи гражданам, обеспечивающих информационное взаимодействие с ЕГИСЗ (%)</t>
  </si>
  <si>
    <t>Доля медицинских организаций государственной системы здравоохранения, обеспечивающих преемственность оказания медицинской помощи путем организации информационного взаимодействия с централизованными подсистемами государственной информационной системы в сфере здравоохранения Республики Дагестан (%)</t>
  </si>
  <si>
    <t>Доля медицинских организаций государственной системы здравоохранения, обеспечивающих доступ гражданам к электронным медицинским документам в Личном кабинете пациента «Мое здоровье» на Едином портале государственных услуг и функций (%)</t>
  </si>
  <si>
    <t>Региональная программа "Развитие экспорта медицинских услуг"</t>
  </si>
  <si>
    <t xml:space="preserve">Количество пролеченных иностранных граждан (тыс. человек) </t>
  </si>
  <si>
    <t>тыс. человек</t>
  </si>
  <si>
    <r>
      <t>Региональная программа «Развитие детского здравоохранения, включая создание современной инфраструктуры оказания медицинской помощи детям»."</t>
    </r>
    <r>
      <rPr>
        <b/>
        <sz val="12"/>
        <color rgb="FFFFFFFF"/>
        <rFont val="Times New Roman"/>
        <family val="1"/>
        <charset val="204"/>
      </rPr>
      <t>0</t>
    </r>
  </si>
  <si>
    <t xml:space="preserve">Государственная программа Республики Дагестан «Об утверждении государственной программы Республики Дагестан «Развитие государственной гражданской службы Республики Дагестан, государственная поддержка развития муниципальной службы в Республике Дагестан» за 2020 год
</t>
  </si>
  <si>
    <t>Доля вакантных должностей граж-данской службы, замещенных из кадрового резерва</t>
  </si>
  <si>
    <t>процент от общего числа должностей гражданской службы, заме-щенных в от-четном перио-де</t>
  </si>
  <si>
    <t>превышения показателя достигнуто в связи с повыше-нием эффективности кадровой работы в государ-ственных органах,  в том числе за счет указания о необходимости эффективного использования кадровых резервов при замещении должностей гражданской службы</t>
  </si>
  <si>
    <t>Доля должностей гражданской служ-бы, для которых утверждены долж-ностные регламен-ты, соответствую-щие установленным требованиям</t>
  </si>
  <si>
    <t>процент от общего числа должностей гражданской службы</t>
  </si>
  <si>
    <t xml:space="preserve">показатель не достигнут в связи с изменением структуры орга-нов исполнитель-ной власти Рес-публики Дагестан, проведением ор-ганизационно-штатных меро-приятий (перево-ды гражданских служащих, внут-ренние перемещения) </t>
  </si>
  <si>
    <t>Доля гражданских служащих, личные дела которых вне-сены в Единую си-стему</t>
  </si>
  <si>
    <t>процент от общего числа гражданских служащих</t>
  </si>
  <si>
    <t>показатель не достигнут в связи с изменением структуры орга-нов исполнитель-ной власти Рес-публики Дагестан, проведением ор-ганизационно-штатных меро-приятий (перево-ды гражданских служащих, внут-ренние перемещения)</t>
  </si>
  <si>
    <t>Доля гражданских (муниципальных) служащих, про-шедших входное тестирование перед началом обучения</t>
  </si>
  <si>
    <t>процент от общего числа гражданских (муниципаль-ных) служа-щих, прошед-ших обучение</t>
  </si>
  <si>
    <t>Доля гражданских (муниципальных) служащих, про-шедших обучение и удовлетворенных его качеством</t>
  </si>
  <si>
    <t>превышение показателя достигнуто за счет понижения стоимости обуче-ния в ходе заку-пок образовательных услуг</t>
  </si>
  <si>
    <t xml:space="preserve">Количество лиц, замещающих госу-дарственные долж-ности Республики Дагестан и граж-данских служащих (в том числе граж-данских служащих и граждан, состоя-щих в кадровых резервах государ-ственных органов, а также в резерве, сформированном по отдельному решению Главы Республики Дагестан или Правительства Рес-публики Дагестан), направляемых для получения дополнительного професси-онального образо-вания:
на курсы повыше-ния квалификации
</t>
  </si>
  <si>
    <t>по программе про-фессиональной пе-реподготовки</t>
  </si>
  <si>
    <t xml:space="preserve">Количество лиц, замещающих муниципальные должности, и муниципальных служащих (в том числе муници-пальных служащих и граждан, состоя-щих в кадровых резервах органов местного само-управления, а также в резерве, сформированном по отдельному решению Главы Республики Дагестан или Пра-вительства Респуб-лики Дагестан), направляемых для получения дополнительного професси-онального образо-вания:
на курсы повыше-ния квалификации
</t>
  </si>
  <si>
    <t xml:space="preserve">по программе про-фессиональной пе-реподготовки
</t>
  </si>
  <si>
    <t>Подпрограмма "Формирование общероссийской гражданской идентичности и развитие национальных отношений в Республике Дагестан"</t>
  </si>
  <si>
    <t>Подпрограмма "Развитие институтов гражданского общества в Республике Дагестан"</t>
  </si>
  <si>
    <t>Подпрограмма "Государственная поддержка казачьих обществ в Республике Дагестан"</t>
  </si>
  <si>
    <t>Подпрограмма "Социальная и культурная адаптация и интеграция иностранных граждан в Республике Дагестан"</t>
  </si>
  <si>
    <t xml:space="preserve">ГОСУДАРСТВЕННОЙ ПРОГРАММЫ РЕСПУБЛИКИ ДАГЕСТАН «ОБЕСПЕЧЕНИЕ ОБЩЕСТВЕННОГО ПОРЯДКА И ПРОТИВОДЕЙСТВИЕ ПРЕСТУПНОСТИ В РЕСПУБЛИКЕ ДАГЕСТАН» ЗА 2020 ГОД
</t>
  </si>
  <si>
    <t>Подпрограмма «Обеспечение общественного порядка и противодействие преступности в Республике Дагестан на 2015-2020 годы»</t>
  </si>
  <si>
    <t>Всего зарегистрировано преступлений, в том числе:</t>
  </si>
  <si>
    <t xml:space="preserve">Кол-во зарег-ых прест-ий (КЗП)
</t>
  </si>
  <si>
    <t>убийства</t>
  </si>
  <si>
    <t>КЗП</t>
  </si>
  <si>
    <t>Умышленное причинение тяжкого вреда здоровью</t>
  </si>
  <si>
    <t>разбои</t>
  </si>
  <si>
    <t>грабежи</t>
  </si>
  <si>
    <t>кража</t>
  </si>
  <si>
    <t>преступления с применением огнестрельного оружия и взрывных устройств</t>
  </si>
  <si>
    <t xml:space="preserve">Подпрограмма «Повышение безопасности дорожного движения в 2015-2020 годах»
</t>
  </si>
  <si>
    <t>Число лиц, погибших в дорожно-транспортных происшествиях</t>
  </si>
  <si>
    <t>Число детей, погибших в дорожно-транспортных происшествиях</t>
  </si>
  <si>
    <t>Социальный риск (число погибших на 100 тыс. населения)</t>
  </si>
  <si>
    <t>Транспортный риск (число погибших на 10 тыс. транспортных средств)</t>
  </si>
  <si>
    <t>Тяжесть последствий (число погибших на 100 пострадавших)</t>
  </si>
  <si>
    <t>Подпрограмма «Профилактика правонарушений и преступлений среди несовершеннолетних в Республике Дагестан на 2019-2021 годы</t>
  </si>
  <si>
    <t>Доля беспризорных и безнадзорных детей, включенных в региональный электронный банк данных (учет данных о детях, находящихся в социально опасном положении)</t>
  </si>
  <si>
    <t>Сокращение числа социальных сирот</t>
  </si>
  <si>
    <t>Снижение количества семей, находящихся в социально опасном положении</t>
  </si>
  <si>
    <t>Содействие в трудоустройстве несовершеннолетних в возрасте от 14 до 18 лет</t>
  </si>
  <si>
    <t>Повышение уровня профессионального мастерства специалистов комиссий по делам несовершеннолетних и защите их прав</t>
  </si>
  <si>
    <t>Доля несовершеннолетних, находящихся в социально опасном положении, охваченных спортивной и досуговой работой по месту жительства и учебы, от общего количества несовершеннолетних, находящихся в социально опасном положении</t>
  </si>
  <si>
    <t>проценты</t>
  </si>
  <si>
    <t>Доля несовершеннолетних детей членов незаконных вооруженных формирований, охваченных мероприятиями по профилактике идеологии терроризма</t>
  </si>
  <si>
    <t>Доля семей, находящихся в социально опасном положении, снятых с учета комиссий по делам несовершеннолетних и защите их прав в связи с положительными изменениями по результатам индивидуальной профилактической работы, от общего количества семей, находящихся в социально опасном положении</t>
  </si>
  <si>
    <t>Количество изготовленной и размещенной социальной рекламы по профилактике безнадзорности и правонарушений несовершеннолетних</t>
  </si>
  <si>
    <t>Удельный вес несовершеннолетних, получивших социальную реабилитацию в специализированных учреждениях для несовершеннолетних, от общего числа несовершеннолетних, находящихся в социально опасном положении, на территории Республики Дагестан</t>
  </si>
  <si>
    <t xml:space="preserve">Подпрограмма «Повышение правовой культуры населения Республики Дагестан (2020-2021 годы)»
</t>
  </si>
  <si>
    <t>Увеличение количества юридических консультационных пунктов в муниципальных районах и городских округах Республики Дагестан</t>
  </si>
  <si>
    <t>количество консультационных пунктов</t>
  </si>
  <si>
    <t>Обеспеченность библиотек Республики Дагестан юридической литературой</t>
  </si>
  <si>
    <t>процент охвата</t>
  </si>
  <si>
    <t>Увеличение количества лиц, участвующих в мероприятиях, направленных на повышение правовой культуры населения Республики Дагестан</t>
  </si>
  <si>
    <t>количество участвующих лиц</t>
  </si>
  <si>
    <t>Подпрограмма «Профилактика и противодействие проявлениям экстремизма в Республике Дагестан»</t>
  </si>
  <si>
    <t>Количество материалов антиэкстремистской направленности, размещенных в республиканских средствах массовой информации</t>
  </si>
  <si>
    <t>Количество проведенных мероприятий в духовно-образовательных учреждениях</t>
  </si>
  <si>
    <t>Количество реализованных религиозными и общественными организациями проектов и программ по противодействию экстремизму</t>
  </si>
  <si>
    <t>Количество изданной полиграфической продукции (книги, брошюры, буклеты, методические пособия</t>
  </si>
  <si>
    <t>Количество социологических исследований по вопросам противодействия идеологии терроризма</t>
  </si>
  <si>
    <t>Количество просветительских встреч, направленных на профилактику экстремизма в молодежной среде</t>
  </si>
  <si>
    <t>Количество спортивных мероприятий, направленных на профилактику противоправного поведения среди спортсменов и болельщиков, и повышение роли спортивных организаций в этой работе</t>
  </si>
  <si>
    <t>Количество трудоустроенных в сфере профессиональной деятельности выпускников духовных образовательных учреждений</t>
  </si>
  <si>
    <t>Количество проведенных семинаров-совещаний по вопросам профилактики экстремизма</t>
  </si>
  <si>
    <t>Количество работников культуры, прошедших курсы повышения квалификации по программе изучения основ духовно-нравственной культуры народов Российской Федерации, для дальнейшего применения знаний в работе с молодежью</t>
  </si>
  <si>
    <t>Охват иностранных студентов, привлеченных к профилактическим мероприятиям</t>
  </si>
  <si>
    <t>Количество детей и молодежи, охваченных профилактическими мероприятиями</t>
  </si>
  <si>
    <t>Охват несовершеннолетних группы риска (находящихся на различных видах профилактического учета) профилактическими мероприятиями по противодействию проявлениям экстремизма</t>
  </si>
  <si>
    <t>Подпрограмма 1 "Развитие туристско-рекреационного комплекса на 2019 - 2025 годы"</t>
  </si>
  <si>
    <t>Рост числа койко-мест в местах размещения туристов</t>
  </si>
  <si>
    <t>Увеличение потока туристов в Республику Дагестан</t>
  </si>
  <si>
    <t>Количество созданных койко-мест в средствах размещения туристов</t>
  </si>
  <si>
    <t>По результатом  мониторинга проведенного в  2020 году выявленно снижение числа койко-мест в санаторно-курортных учреждениях в связи с пандемией, а также сносом зданий вследствие износа и технической негодности объектов недвижимого имущества КСР , а также приведения номерного фонда в соответствие со стандартами классификации КСР.</t>
  </si>
  <si>
    <t>В связи с распространением коронавирусной инфекции и введёнными ограничительными мерами в Республике Дагестан</t>
  </si>
  <si>
    <t>Рост числа занятых в туристско-рекреационном комплексе</t>
  </si>
  <si>
    <t>Рост числа выставочно-ярмарочных мероприятий, представляющих туристско-рекреационный комплекс</t>
  </si>
  <si>
    <t>Подпрограмма 2 «Развитие народных художественных промыслов и ремесел в Республике Дагестан на 2019 -2025 годы»</t>
  </si>
  <si>
    <t>Увеличение количества организаций народных художественных промыслов</t>
  </si>
  <si>
    <t>Подпрограмма 3 «Развитие санаторно-курортного комплекса Республики Дагестан на 2019–2025 годы»</t>
  </si>
  <si>
    <t>Увеличение количества созданных койко-мест в санаторно-курортных учреждениях</t>
  </si>
  <si>
    <t>Признание территорий Республики Дагестан лечебно-оздоровительными местностями и курортами федерального, республиканского и местного значения</t>
  </si>
  <si>
    <t>Подпрограмма 4 «Развитие сельского (аграрного) туризма в Республике Дагестан на 2019–2025 годы»</t>
  </si>
  <si>
    <t>Количество предоставленных субсидий и грантов для развития агротуризма в сельской местности</t>
  </si>
  <si>
    <t>Увеличение числа объектов аграрного туризма, в том числе гостевых домов</t>
  </si>
  <si>
    <t>доля органов государственной власти Республики Дагестан и органов местного самоуправления муниципальных образований Республики Дагестан, обеспечивающих действенное функционирование подразделений (должностных лиц) по профилактике коррупционных и иных правонарушений</t>
  </si>
  <si>
    <t>доля органов государственной власти Республики Дагестан и органов местного самоуправления муниципальных образований Республики Дагестан, принявших нормативные правовые акты во исполнение федерального законодательства и на основе обобщения практики применения действующих антикоррупционных норм в Республике Дагестан</t>
  </si>
  <si>
    <t>доля законодательных и иных нормативных правовых актов, подвергнутых антикоррупционной экспертизе на стадии их разработки</t>
  </si>
  <si>
    <t xml:space="preserve">доля органов государственной власти Республики Дагестан и органов местного самоуправления муниципальных образований Республики Дагестан, внедривших внутренний контроль и антикоррупционный механизм в кадровую политику </t>
  </si>
  <si>
    <t>количество вовлеченных институтов гражданского общества в процесс противодействия коррупции</t>
  </si>
  <si>
    <t>доля государственных гражданских (муниципальных) служащих, прошедших повышение квалификации</t>
  </si>
  <si>
    <t>уровень удовлетворенности граждан качеством предоставления государственных и муниципальных услуг</t>
  </si>
  <si>
    <t>доля органов государственной власти и органов местного самоуправления Республики Дагестан, обеспечивших прозрачность деятельности в сфере организации и проведения закупок товаров, работ, услуг для обеспечения государственных (муниципальных) нужд</t>
  </si>
  <si>
    <t>доля дошкольных и школьных образовательных учреждений, в которых обеспечена реализация мероприятия по обеспечению родителей детей дошкольного и школьного возраста памятками о действиях в случаях незаконных поборов в образовательных организациях</t>
  </si>
  <si>
    <t>Государственная программа Республики Дагестан "Реализация молодежной политики в Республике Дагестан"</t>
  </si>
  <si>
    <t xml:space="preserve">ГОСУДАРСТВЕННАЯ ПРОГРАММА РЕСПУБЛИКИ ДАГЕСТАН «О ПРОТИВОДЕЙСТВИИ КОРРУПЦИИ В РЕСПУБЛИКЕ ДАГЕСТАН» 
</t>
  </si>
  <si>
    <t>Индекс производства продукции животноводства в хозяйствах всех категорий (в сопоставимых ценах) к предыдущему году</t>
  </si>
  <si>
    <t>Показатель не был достигнут в связи со сложной противоэпидемиологической обстановкой и введенными санитарными ограничениями в целях недопущения распространения новой коронавирусной инфекции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</si>
</sst>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7" x14ac:knownFonts="1">
    <font>
      <sz val="11"/>
      <color theme="1"/>
      <name val="Calibri"/>
      <family val="2"/>
      <charset val="204"/>
      <scheme val="minor"/>
    </font>
    <font>
      <b/>
      <sz val="14"/>
      <color theme="1"/>
      <name val="Times New Roman"/>
      <family val="1"/>
      <charset val="204"/>
    </font>
    <font>
      <b/>
      <sz val="11"/>
      <color theme="1"/>
      <name val="Times New Roman"/>
      <family val="1"/>
      <charset val="204"/>
    </font>
    <font>
      <sz val="10"/>
      <color theme="1"/>
      <name val="Times New Roman"/>
      <family val="1"/>
      <charset val="204"/>
    </font>
    <font>
      <b/>
      <i/>
      <sz val="11"/>
      <color rgb="FFFF0000"/>
      <name val="Times New Roman"/>
      <family val="1"/>
      <charset val="204"/>
    </font>
    <font>
      <sz val="11"/>
      <color theme="1"/>
      <name val="Times New Roman"/>
      <family val="1"/>
      <charset val="204"/>
    </font>
    <font>
      <sz val="10"/>
      <color theme="1"/>
      <name val="Calibri"/>
      <family val="2"/>
      <charset val="204"/>
      <scheme val="minor"/>
    </font>
    <font>
      <b/>
      <sz val="10"/>
      <color theme="1"/>
      <name val="Times New Roman"/>
      <family val="1"/>
      <charset val="204"/>
    </font>
    <font>
      <sz val="10"/>
      <name val="Times New Roman"/>
      <family val="1"/>
      <charset val="204"/>
    </font>
    <font>
      <sz val="8"/>
      <color theme="1"/>
      <name val="Times New Roman"/>
      <family val="1"/>
      <charset val="204"/>
    </font>
    <font>
      <sz val="11"/>
      <name val="Times New Roman"/>
      <family val="1"/>
      <charset val="204"/>
    </font>
    <font>
      <sz val="11"/>
      <name val="Calibri"/>
      <family val="2"/>
      <charset val="204"/>
      <scheme val="minor"/>
    </font>
    <font>
      <b/>
      <sz val="11"/>
      <color theme="1"/>
      <name val="Calibri"/>
      <family val="2"/>
      <charset val="204"/>
      <scheme val="minor"/>
    </font>
    <font>
      <sz val="8"/>
      <name val="Times New Roman"/>
      <family val="1"/>
      <charset val="204"/>
    </font>
    <font>
      <sz val="11"/>
      <color rgb="FF00B0F0"/>
      <name val="Times New Roman"/>
      <family val="1"/>
      <charset val="204"/>
    </font>
    <font>
      <b/>
      <sz val="11"/>
      <name val="Times New Roman"/>
      <family val="1"/>
      <charset val="204"/>
    </font>
    <font>
      <sz val="11"/>
      <color theme="1"/>
      <name val="Calibri"/>
      <family val="2"/>
      <charset val="204"/>
      <scheme val="minor"/>
    </font>
    <font>
      <b/>
      <sz val="12"/>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9"/>
      <name val="Times New Roman"/>
      <family val="1"/>
      <charset val="204"/>
    </font>
    <font>
      <sz val="12"/>
      <color rgb="FFFF0000"/>
      <name val="Times New Roman"/>
      <family val="1"/>
      <charset val="204"/>
    </font>
    <font>
      <b/>
      <sz val="12"/>
      <color rgb="FF2D2D2D"/>
      <name val="Times New Roman"/>
      <family val="1"/>
      <charset val="204"/>
    </font>
    <font>
      <sz val="12"/>
      <color rgb="FF2D2D2D"/>
      <name val="Times New Roman"/>
      <family val="1"/>
      <charset val="204"/>
    </font>
    <font>
      <sz val="12"/>
      <color rgb="FF000000"/>
      <name val="Times New Roman"/>
      <family val="1"/>
      <charset val="204"/>
    </font>
    <font>
      <b/>
      <sz val="12"/>
      <color rgb="FFFFFFFF"/>
      <name val="Times New Roman"/>
      <family val="1"/>
      <charset val="204"/>
    </font>
  </fonts>
  <fills count="8">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44" fontId="16" fillId="0" borderId="0" applyFont="0" applyFill="0" applyBorder="0" applyAlignment="0" applyProtection="0"/>
  </cellStyleXfs>
  <cellXfs count="197">
    <xf numFmtId="0" fontId="0" fillId="0" borderId="0" xfId="0"/>
    <xf numFmtId="0" fontId="2" fillId="0" borderId="1" xfId="0" applyFont="1" applyBorder="1" applyAlignment="1">
      <alignment vertical="center" wrapText="1"/>
    </xf>
    <xf numFmtId="0" fontId="5" fillId="0" borderId="1" xfId="0" applyFont="1" applyBorder="1" applyAlignment="1">
      <alignment horizontal="center" vertical="center"/>
    </xf>
    <xf numFmtId="0" fontId="0" fillId="2" borderId="0" xfId="0" applyFill="1"/>
    <xf numFmtId="0" fontId="6" fillId="0" borderId="0" xfId="0" applyFont="1"/>
    <xf numFmtId="0" fontId="11" fillId="0" borderId="0" xfId="0" applyFont="1"/>
    <xf numFmtId="0" fontId="11" fillId="0" borderId="0" xfId="0" applyFont="1" applyAlignment="1">
      <alignment horizontal="center"/>
    </xf>
    <xf numFmtId="0" fontId="0" fillId="0" borderId="0" xfId="0" applyAlignment="1">
      <alignment vertical="center"/>
    </xf>
    <xf numFmtId="0" fontId="0" fillId="2" borderId="0" xfId="0" applyFill="1" applyAlignment="1">
      <alignment vertical="center"/>
    </xf>
    <xf numFmtId="2" fontId="5" fillId="3" borderId="1" xfId="0" applyNumberFormat="1" applyFont="1" applyFill="1" applyBorder="1" applyAlignment="1">
      <alignment horizontal="center" vertical="center" wrapText="1"/>
    </xf>
    <xf numFmtId="0" fontId="12" fillId="0" borderId="0" xfId="0" applyFont="1" applyAlignment="1">
      <alignment vertical="center"/>
    </xf>
    <xf numFmtId="2" fontId="3"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2" fontId="2" fillId="0" borderId="1" xfId="0" applyNumberFormat="1" applyFont="1" applyBorder="1" applyAlignment="1">
      <alignment vertical="center" wrapText="1"/>
    </xf>
    <xf numFmtId="2" fontId="3" fillId="0" borderId="1" xfId="0" applyNumberFormat="1" applyFont="1" applyBorder="1" applyAlignment="1">
      <alignment horizontal="center" vertical="center"/>
    </xf>
    <xf numFmtId="2" fontId="7" fillId="2" borderId="4" xfId="0" applyNumberFormat="1" applyFont="1" applyFill="1" applyBorder="1" applyAlignment="1">
      <alignment horizontal="center" vertical="center" wrapText="1"/>
    </xf>
    <xf numFmtId="2" fontId="3" fillId="3" borderId="4" xfId="0" applyNumberFormat="1"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2" fontId="3" fillId="3" borderId="4" xfId="0" applyNumberFormat="1" applyFont="1" applyFill="1" applyBorder="1" applyAlignment="1">
      <alignment horizontal="center" vertical="center"/>
    </xf>
    <xf numFmtId="2" fontId="3" fillId="3" borderId="1" xfId="0" applyNumberFormat="1" applyFont="1" applyFill="1" applyBorder="1" applyAlignment="1">
      <alignment horizontal="center" vertical="center" wrapText="1"/>
    </xf>
    <xf numFmtId="2" fontId="8" fillId="3" borderId="1" xfId="0" applyNumberFormat="1" applyFont="1" applyFill="1" applyBorder="1" applyAlignment="1">
      <alignment horizontal="center" vertical="center" wrapText="1"/>
    </xf>
    <xf numFmtId="2" fontId="10"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xf>
    <xf numFmtId="2" fontId="0" fillId="0" borderId="0" xfId="0" applyNumberFormat="1"/>
    <xf numFmtId="0" fontId="0" fillId="0" borderId="0" xfId="0" applyAlignment="1">
      <alignment horizontal="center" vertical="center"/>
    </xf>
    <xf numFmtId="2" fontId="5" fillId="3" borderId="9" xfId="0" applyNumberFormat="1" applyFont="1" applyFill="1" applyBorder="1" applyAlignment="1">
      <alignment horizontal="center" vertical="center" wrapText="1"/>
    </xf>
    <xf numFmtId="0" fontId="12" fillId="0" borderId="0" xfId="0" applyFont="1"/>
    <xf numFmtId="0" fontId="12" fillId="3" borderId="0" xfId="0" applyFont="1" applyFill="1"/>
    <xf numFmtId="2" fontId="0" fillId="3" borderId="1" xfId="0" applyNumberFormat="1" applyFill="1" applyBorder="1" applyAlignment="1">
      <alignment horizontal="center" vertical="center"/>
    </xf>
    <xf numFmtId="0" fontId="0" fillId="4" borderId="0" xfId="0" applyFill="1"/>
    <xf numFmtId="0" fontId="0" fillId="2" borderId="0" xfId="0" applyFill="1" applyAlignment="1">
      <alignment horizontal="center" vertical="top"/>
    </xf>
    <xf numFmtId="2" fontId="18" fillId="3" borderId="1" xfId="0" applyNumberFormat="1" applyFont="1" applyFill="1" applyBorder="1" applyAlignment="1">
      <alignment horizontal="center" vertical="center" wrapText="1"/>
    </xf>
    <xf numFmtId="0" fontId="0" fillId="3" borderId="0" xfId="0" applyFill="1" applyAlignment="1">
      <alignment horizontal="center" vertical="top"/>
    </xf>
    <xf numFmtId="2" fontId="19" fillId="3" borderId="1" xfId="0" applyNumberFormat="1" applyFont="1" applyFill="1" applyBorder="1" applyAlignment="1">
      <alignment horizontal="center" vertical="center" wrapText="1"/>
    </xf>
    <xf numFmtId="2" fontId="3" fillId="0" borderId="1" xfId="0" applyNumberFormat="1" applyFont="1" applyBorder="1" applyAlignment="1">
      <alignment vertical="center" wrapText="1"/>
    </xf>
    <xf numFmtId="2" fontId="3" fillId="0" borderId="0" xfId="0" applyNumberFormat="1" applyFont="1" applyAlignment="1">
      <alignment horizontal="center" vertical="center"/>
    </xf>
    <xf numFmtId="2" fontId="3" fillId="0" borderId="1" xfId="0" applyNumberFormat="1" applyFont="1" applyBorder="1" applyAlignment="1">
      <alignment wrapText="1"/>
    </xf>
    <xf numFmtId="2" fontId="0" fillId="0" borderId="1" xfId="0" applyNumberFormat="1" applyBorder="1"/>
    <xf numFmtId="2" fontId="7" fillId="2" borderId="1"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2" fontId="7" fillId="3" borderId="4" xfId="0" applyNumberFormat="1"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2" fontId="7" fillId="3" borderId="6" xfId="0" applyNumberFormat="1" applyFont="1" applyFill="1" applyBorder="1" applyAlignment="1">
      <alignment horizontal="center" vertical="center" wrapText="1"/>
    </xf>
    <xf numFmtId="2" fontId="9" fillId="3" borderId="1" xfId="0" applyNumberFormat="1" applyFont="1" applyFill="1" applyBorder="1" applyAlignment="1">
      <alignment horizontal="center" vertical="center" wrapText="1"/>
    </xf>
    <xf numFmtId="2" fontId="10" fillId="0" borderId="1" xfId="0" applyNumberFormat="1" applyFont="1" applyBorder="1" applyAlignment="1">
      <alignment vertical="center" wrapText="1"/>
    </xf>
    <xf numFmtId="2" fontId="13" fillId="0" borderId="1" xfId="0" applyNumberFormat="1" applyFont="1" applyBorder="1" applyAlignment="1">
      <alignment vertical="center" wrapText="1"/>
    </xf>
    <xf numFmtId="2" fontId="13" fillId="0" borderId="1" xfId="0" applyNumberFormat="1" applyFont="1" applyBorder="1" applyAlignment="1">
      <alignment horizontal="center" vertical="center" wrapText="1"/>
    </xf>
    <xf numFmtId="2" fontId="10" fillId="0" borderId="1" xfId="0" applyNumberFormat="1" applyFont="1" applyBorder="1" applyAlignment="1">
      <alignment horizontal="center" vertical="top" wrapText="1"/>
    </xf>
    <xf numFmtId="2" fontId="9" fillId="0" borderId="1" xfId="0" applyNumberFormat="1" applyFont="1" applyBorder="1" applyAlignment="1">
      <alignment horizontal="center" vertical="center" wrapText="1"/>
    </xf>
    <xf numFmtId="2" fontId="5" fillId="0" borderId="1" xfId="0" applyNumberFormat="1" applyFont="1" applyBorder="1" applyAlignment="1">
      <alignment vertical="center" wrapText="1"/>
    </xf>
    <xf numFmtId="2" fontId="5" fillId="0" borderId="1" xfId="0" applyNumberFormat="1" applyFont="1" applyBorder="1" applyAlignment="1">
      <alignment vertical="center"/>
    </xf>
    <xf numFmtId="2" fontId="5" fillId="0" borderId="0" xfId="0" applyNumberFormat="1" applyFont="1" applyAlignment="1">
      <alignment horizontal="center" vertical="center" wrapText="1"/>
    </xf>
    <xf numFmtId="2" fontId="9" fillId="0" borderId="1" xfId="0" applyNumberFormat="1" applyFont="1" applyBorder="1" applyAlignment="1">
      <alignment horizontal="center" vertical="center"/>
    </xf>
    <xf numFmtId="2" fontId="0" fillId="0" borderId="1" xfId="0" applyNumberFormat="1" applyBorder="1" applyAlignment="1">
      <alignment horizontal="center" vertical="center"/>
    </xf>
    <xf numFmtId="2" fontId="10" fillId="3" borderId="1" xfId="0" applyNumberFormat="1" applyFont="1" applyFill="1" applyBorder="1" applyAlignment="1">
      <alignment horizontal="center" vertical="center" wrapText="1"/>
    </xf>
    <xf numFmtId="2" fontId="13" fillId="3" borderId="1" xfId="0" applyNumberFormat="1" applyFont="1" applyFill="1" applyBorder="1" applyAlignment="1">
      <alignment horizontal="center" vertical="center" wrapText="1"/>
    </xf>
    <xf numFmtId="2" fontId="0" fillId="0" borderId="1" xfId="0" applyNumberFormat="1" applyFont="1" applyBorder="1" applyAlignment="1">
      <alignment horizontal="center" vertical="center"/>
    </xf>
    <xf numFmtId="2" fontId="12" fillId="0" borderId="1" xfId="0" applyNumberFormat="1" applyFont="1" applyBorder="1"/>
    <xf numFmtId="2" fontId="5" fillId="3" borderId="1" xfId="0" applyNumberFormat="1" applyFont="1" applyFill="1" applyBorder="1" applyAlignment="1">
      <alignment horizontal="center" vertical="center"/>
    </xf>
    <xf numFmtId="2" fontId="0" fillId="3" borderId="1" xfId="0" applyNumberFormat="1" applyFont="1" applyFill="1" applyBorder="1"/>
    <xf numFmtId="2" fontId="2" fillId="2" borderId="4" xfId="0" applyNumberFormat="1" applyFont="1" applyFill="1" applyBorder="1" applyAlignment="1">
      <alignment horizontal="center" vertical="center" wrapText="1"/>
    </xf>
    <xf numFmtId="2" fontId="12" fillId="3" borderId="1" xfId="0" applyNumberFormat="1" applyFont="1" applyFill="1" applyBorder="1"/>
    <xf numFmtId="2" fontId="9" fillId="3" borderId="1" xfId="0" applyNumberFormat="1" applyFont="1" applyFill="1" applyBorder="1" applyAlignment="1">
      <alignment horizontal="center" vertical="center"/>
    </xf>
    <xf numFmtId="2" fontId="2" fillId="3" borderId="1" xfId="0" applyNumberFormat="1" applyFont="1" applyFill="1" applyBorder="1" applyAlignment="1">
      <alignment horizontal="center" vertical="center" wrapText="1"/>
    </xf>
    <xf numFmtId="2" fontId="0" fillId="3" borderId="1" xfId="0" applyNumberFormat="1" applyFill="1" applyBorder="1"/>
    <xf numFmtId="2" fontId="2" fillId="2"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top" wrapText="1"/>
    </xf>
    <xf numFmtId="2" fontId="5" fillId="0" borderId="1" xfId="1" applyNumberFormat="1" applyFont="1" applyBorder="1" applyAlignment="1">
      <alignment horizontal="center" vertical="center" wrapText="1"/>
    </xf>
    <xf numFmtId="2" fontId="20" fillId="3" borderId="1" xfId="0" applyNumberFormat="1" applyFont="1" applyFill="1" applyBorder="1" applyAlignment="1">
      <alignment horizontal="center" vertical="center" wrapText="1"/>
    </xf>
    <xf numFmtId="2" fontId="19" fillId="3" borderId="4" xfId="0" applyNumberFormat="1" applyFont="1" applyFill="1" applyBorder="1" applyAlignment="1">
      <alignment horizontal="center" vertical="center" wrapText="1"/>
    </xf>
    <xf numFmtId="2" fontId="21" fillId="3" borderId="1" xfId="0" applyNumberFormat="1" applyFont="1" applyFill="1" applyBorder="1" applyAlignment="1">
      <alignment horizontal="center" vertical="center" wrapText="1"/>
    </xf>
    <xf numFmtId="2" fontId="19" fillId="3" borderId="1" xfId="0" applyNumberFormat="1" applyFont="1" applyFill="1" applyBorder="1" applyAlignment="1">
      <alignment vertical="center" wrapText="1"/>
    </xf>
    <xf numFmtId="2" fontId="22" fillId="3" borderId="1" xfId="0" applyNumberFormat="1" applyFont="1" applyFill="1" applyBorder="1" applyAlignment="1">
      <alignment horizontal="center" vertical="center" wrapText="1"/>
    </xf>
    <xf numFmtId="2" fontId="17" fillId="3" borderId="1"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2" fillId="2" borderId="1" xfId="0" applyNumberFormat="1" applyFont="1" applyFill="1" applyBorder="1" applyAlignment="1">
      <alignment vertical="center" wrapText="1"/>
    </xf>
    <xf numFmtId="2" fontId="2" fillId="2" borderId="4" xfId="0" applyNumberFormat="1" applyFont="1" applyFill="1" applyBorder="1" applyAlignment="1">
      <alignment horizontal="center" vertical="top" wrapText="1"/>
    </xf>
    <xf numFmtId="2" fontId="18" fillId="2" borderId="1" xfId="0" applyNumberFormat="1" applyFont="1" applyFill="1" applyBorder="1" applyAlignment="1">
      <alignment horizontal="center" vertical="center" wrapText="1"/>
    </xf>
    <xf numFmtId="2" fontId="19" fillId="2" borderId="1" xfId="0" applyNumberFormat="1" applyFont="1" applyFill="1" applyBorder="1" applyAlignment="1">
      <alignment horizontal="center" vertical="center" wrapText="1"/>
    </xf>
    <xf numFmtId="2" fontId="20"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top"/>
    </xf>
    <xf numFmtId="0" fontId="1" fillId="2" borderId="1" xfId="0" applyFont="1" applyFill="1" applyBorder="1" applyAlignment="1">
      <alignment horizontal="center" vertical="top"/>
    </xf>
    <xf numFmtId="0" fontId="2" fillId="2" borderId="1" xfId="0" applyFont="1" applyFill="1" applyBorder="1" applyAlignment="1">
      <alignment horizontal="center" vertical="center"/>
    </xf>
    <xf numFmtId="0" fontId="5" fillId="2" borderId="1" xfId="0" applyFont="1" applyFill="1" applyBorder="1" applyAlignment="1">
      <alignment horizontal="center" vertical="top"/>
    </xf>
    <xf numFmtId="2"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2" fontId="17" fillId="2" borderId="1" xfId="0" applyNumberFormat="1" applyFont="1" applyFill="1" applyBorder="1" applyAlignment="1">
      <alignment horizontal="center" vertical="center" wrapText="1"/>
    </xf>
    <xf numFmtId="2" fontId="20" fillId="2" borderId="4" xfId="0" applyNumberFormat="1" applyFont="1" applyFill="1" applyBorder="1" applyAlignment="1">
      <alignment horizontal="center" vertical="center" wrapText="1"/>
    </xf>
    <xf numFmtId="2" fontId="2" fillId="2" borderId="4"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2" fontId="0" fillId="3" borderId="1" xfId="0" applyNumberFormat="1" applyFont="1" applyFill="1" applyBorder="1" applyAlignment="1">
      <alignment horizontal="center" vertical="center"/>
    </xf>
    <xf numFmtId="2" fontId="1" fillId="2" borderId="1" xfId="0" applyNumberFormat="1" applyFont="1" applyFill="1" applyBorder="1" applyAlignment="1">
      <alignment horizontal="center" vertical="top"/>
    </xf>
    <xf numFmtId="2" fontId="2" fillId="2" borderId="1" xfId="0" applyNumberFormat="1" applyFont="1" applyFill="1" applyBorder="1" applyAlignment="1">
      <alignment horizontal="center" vertical="top"/>
    </xf>
    <xf numFmtId="2" fontId="17" fillId="2" borderId="1" xfId="0" applyNumberFormat="1" applyFont="1" applyFill="1" applyBorder="1" applyAlignment="1">
      <alignment horizontal="center" vertical="center" wrapText="1"/>
    </xf>
    <xf numFmtId="2" fontId="18" fillId="7" borderId="1" xfId="0" applyNumberFormat="1" applyFont="1" applyFill="1" applyBorder="1" applyAlignment="1">
      <alignment horizontal="center" vertical="center" wrapText="1"/>
    </xf>
    <xf numFmtId="2" fontId="24" fillId="7" borderId="1" xfId="0" applyNumberFormat="1" applyFont="1" applyFill="1" applyBorder="1" applyAlignment="1">
      <alignment vertical="center" wrapText="1"/>
    </xf>
    <xf numFmtId="2" fontId="18" fillId="0" borderId="1" xfId="0" applyNumberFormat="1" applyFont="1" applyBorder="1" applyAlignment="1">
      <alignment horizontal="center" vertical="center" wrapText="1"/>
    </xf>
    <xf numFmtId="2" fontId="17" fillId="0" borderId="1" xfId="0" applyNumberFormat="1" applyFont="1" applyBorder="1" applyAlignment="1">
      <alignment vertical="center" wrapText="1"/>
    </xf>
    <xf numFmtId="2" fontId="18" fillId="0" borderId="1" xfId="0" applyNumberFormat="1" applyFont="1" applyFill="1" applyBorder="1" applyAlignment="1">
      <alignment horizontal="center" vertical="center" wrapText="1"/>
    </xf>
    <xf numFmtId="2" fontId="18" fillId="0" borderId="1" xfId="0" applyNumberFormat="1" applyFont="1" applyBorder="1" applyAlignment="1">
      <alignment vertical="center" wrapText="1"/>
    </xf>
    <xf numFmtId="2" fontId="9" fillId="0" borderId="1" xfId="0" applyNumberFormat="1" applyFont="1" applyBorder="1" applyAlignment="1">
      <alignment vertical="center" wrapText="1"/>
    </xf>
    <xf numFmtId="2" fontId="24" fillId="2" borderId="1" xfId="0" applyNumberFormat="1" applyFont="1" applyFill="1" applyBorder="1" applyAlignment="1">
      <alignment vertical="center" wrapText="1"/>
    </xf>
    <xf numFmtId="2" fontId="23" fillId="2" borderId="1" xfId="0" applyNumberFormat="1" applyFont="1" applyFill="1" applyBorder="1" applyAlignment="1">
      <alignment horizontal="center" vertical="center" wrapText="1"/>
    </xf>
    <xf numFmtId="2" fontId="23" fillId="2" borderId="1" xfId="0" applyNumberFormat="1" applyFont="1" applyFill="1" applyBorder="1" applyAlignment="1">
      <alignment vertical="center" wrapText="1"/>
    </xf>
    <xf numFmtId="2" fontId="24" fillId="2" borderId="4" xfId="0" applyNumberFormat="1" applyFont="1" applyFill="1" applyBorder="1" applyAlignment="1">
      <alignment vertical="center" wrapText="1"/>
    </xf>
    <xf numFmtId="2" fontId="23" fillId="2" borderId="4" xfId="0" applyNumberFormat="1" applyFont="1" applyFill="1" applyBorder="1" applyAlignment="1">
      <alignment vertical="center" wrapText="1"/>
    </xf>
    <xf numFmtId="2" fontId="23" fillId="2" borderId="4" xfId="0" applyNumberFormat="1" applyFont="1" applyFill="1" applyBorder="1" applyAlignment="1">
      <alignment horizontal="center" vertical="center" wrapText="1"/>
    </xf>
    <xf numFmtId="2" fontId="19" fillId="3" borderId="10" xfId="0" applyNumberFormat="1" applyFont="1" applyFill="1" applyBorder="1" applyAlignment="1">
      <alignment horizontal="center" vertical="center" wrapText="1"/>
    </xf>
    <xf numFmtId="2" fontId="5" fillId="3" borderId="4" xfId="0" applyNumberFormat="1" applyFont="1" applyFill="1" applyBorder="1" applyAlignment="1">
      <alignment horizontal="center" vertical="center" wrapText="1"/>
    </xf>
    <xf numFmtId="2" fontId="20" fillId="3" borderId="1" xfId="0" applyNumberFormat="1" applyFont="1" applyFill="1" applyBorder="1" applyAlignment="1">
      <alignment vertical="center" wrapText="1"/>
    </xf>
    <xf numFmtId="2" fontId="19" fillId="2" borderId="1" xfId="0" applyNumberFormat="1" applyFont="1" applyFill="1" applyBorder="1" applyAlignment="1">
      <alignment vertical="center" wrapText="1"/>
    </xf>
    <xf numFmtId="2" fontId="20" fillId="2" borderId="1" xfId="0" applyNumberFormat="1" applyFont="1" applyFill="1" applyBorder="1" applyAlignment="1">
      <alignment vertical="center" wrapText="1"/>
    </xf>
    <xf numFmtId="2" fontId="2" fillId="4" borderId="4" xfId="0" applyNumberFormat="1" applyFont="1" applyFill="1" applyBorder="1" applyAlignment="1">
      <alignment horizontal="center" vertical="center" wrapText="1"/>
    </xf>
    <xf numFmtId="2" fontId="5" fillId="4" borderId="5" xfId="0" applyNumberFormat="1" applyFont="1" applyFill="1" applyBorder="1" applyAlignment="1">
      <alignment horizontal="center" vertical="center" wrapText="1"/>
    </xf>
    <xf numFmtId="2" fontId="5" fillId="4" borderId="6" xfId="0" applyNumberFormat="1" applyFont="1" applyFill="1" applyBorder="1" applyAlignment="1">
      <alignment horizontal="center" vertical="center" wrapText="1"/>
    </xf>
    <xf numFmtId="0" fontId="20" fillId="2" borderId="4"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6" xfId="0" applyFont="1" applyFill="1" applyBorder="1" applyAlignment="1">
      <alignment horizontal="center" vertical="center" wrapText="1"/>
    </xf>
    <xf numFmtId="2" fontId="17" fillId="2" borderId="5" xfId="0" applyNumberFormat="1" applyFont="1" applyFill="1" applyBorder="1" applyAlignment="1">
      <alignment horizontal="center"/>
    </xf>
    <xf numFmtId="2" fontId="17" fillId="2" borderId="6" xfId="0" applyNumberFormat="1" applyFont="1" applyFill="1" applyBorder="1" applyAlignment="1">
      <alignment horizontal="center"/>
    </xf>
    <xf numFmtId="2" fontId="23" fillId="2" borderId="4" xfId="0" applyNumberFormat="1" applyFont="1" applyFill="1" applyBorder="1" applyAlignment="1">
      <alignment horizontal="center" vertical="center" wrapText="1"/>
    </xf>
    <xf numFmtId="2" fontId="24" fillId="2" borderId="5" xfId="0" applyNumberFormat="1" applyFont="1" applyFill="1" applyBorder="1" applyAlignment="1">
      <alignment horizontal="center" vertical="center" wrapText="1"/>
    </xf>
    <xf numFmtId="2" fontId="24" fillId="2" borderId="6" xfId="0" applyNumberFormat="1" applyFont="1" applyFill="1" applyBorder="1" applyAlignment="1">
      <alignment horizontal="center" vertical="center" wrapText="1"/>
    </xf>
    <xf numFmtId="2" fontId="23" fillId="2" borderId="5" xfId="0" applyNumberFormat="1" applyFont="1" applyFill="1" applyBorder="1" applyAlignment="1">
      <alignment horizontal="center" vertical="center" wrapText="1"/>
    </xf>
    <xf numFmtId="2" fontId="23" fillId="2" borderId="6" xfId="0" applyNumberFormat="1" applyFont="1" applyFill="1" applyBorder="1" applyAlignment="1">
      <alignment horizontal="center" vertical="center" wrapText="1"/>
    </xf>
    <xf numFmtId="2" fontId="20" fillId="2" borderId="4" xfId="0" applyNumberFormat="1" applyFont="1" applyFill="1" applyBorder="1" applyAlignment="1">
      <alignment horizontal="center" vertical="center" wrapText="1"/>
    </xf>
    <xf numFmtId="2" fontId="20" fillId="2" borderId="5" xfId="0" applyNumberFormat="1" applyFont="1" applyFill="1" applyBorder="1" applyAlignment="1">
      <alignment horizontal="center" vertical="center" wrapText="1"/>
    </xf>
    <xf numFmtId="2" fontId="20" fillId="2" borderId="6" xfId="0" applyNumberFormat="1" applyFont="1" applyFill="1" applyBorder="1" applyAlignment="1">
      <alignment horizontal="center" vertical="center" wrapText="1"/>
    </xf>
    <xf numFmtId="2" fontId="2" fillId="4" borderId="5" xfId="0" applyNumberFormat="1" applyFont="1" applyFill="1" applyBorder="1" applyAlignment="1">
      <alignment horizontal="center" vertical="center" wrapText="1"/>
    </xf>
    <xf numFmtId="2" fontId="17" fillId="4" borderId="4" xfId="0" applyNumberFormat="1" applyFont="1" applyFill="1" applyBorder="1" applyAlignment="1">
      <alignment horizontal="center" vertical="center" wrapText="1"/>
    </xf>
    <xf numFmtId="2" fontId="18" fillId="4" borderId="5" xfId="0" applyNumberFormat="1" applyFont="1" applyFill="1" applyBorder="1" applyAlignment="1">
      <alignment horizontal="center" vertical="center" wrapText="1"/>
    </xf>
    <xf numFmtId="2" fontId="18" fillId="4" borderId="6" xfId="0" applyNumberFormat="1" applyFont="1" applyFill="1" applyBorder="1" applyAlignment="1">
      <alignment horizontal="center" vertical="center" wrapText="1"/>
    </xf>
    <xf numFmtId="2" fontId="19" fillId="2" borderId="5" xfId="0" applyNumberFormat="1" applyFont="1" applyFill="1" applyBorder="1" applyAlignment="1">
      <alignment horizontal="center" vertical="center" wrapText="1"/>
    </xf>
    <xf numFmtId="2" fontId="19" fillId="2" borderId="6" xfId="0" applyNumberFormat="1" applyFont="1" applyFill="1" applyBorder="1" applyAlignment="1">
      <alignment horizontal="center" vertical="center" wrapText="1"/>
    </xf>
    <xf numFmtId="2" fontId="17" fillId="2" borderId="1" xfId="0" applyNumberFormat="1" applyFont="1" applyFill="1" applyBorder="1" applyAlignment="1">
      <alignment horizontal="center" vertical="center" wrapText="1"/>
    </xf>
    <xf numFmtId="2" fontId="17" fillId="4" borderId="5" xfId="0" applyNumberFormat="1" applyFont="1" applyFill="1" applyBorder="1" applyAlignment="1">
      <alignment horizontal="center" vertical="center" wrapText="1"/>
    </xf>
    <xf numFmtId="2" fontId="17" fillId="4" borderId="6" xfId="0" applyNumberFormat="1" applyFont="1" applyFill="1" applyBorder="1" applyAlignment="1">
      <alignment horizontal="center" vertical="center" wrapText="1"/>
    </xf>
    <xf numFmtId="2" fontId="20" fillId="4" borderId="7" xfId="0" applyNumberFormat="1" applyFont="1" applyFill="1" applyBorder="1" applyAlignment="1">
      <alignment horizontal="center" vertical="center" wrapText="1"/>
    </xf>
    <xf numFmtId="2" fontId="19" fillId="4" borderId="7" xfId="0" applyNumberFormat="1" applyFont="1" applyFill="1" applyBorder="1" applyAlignment="1">
      <alignment horizontal="center" vertical="center" wrapText="1"/>
    </xf>
    <xf numFmtId="2" fontId="20" fillId="4" borderId="4" xfId="0" applyNumberFormat="1" applyFont="1" applyFill="1" applyBorder="1" applyAlignment="1">
      <alignment horizontal="center" vertical="center" wrapText="1"/>
    </xf>
    <xf numFmtId="2" fontId="19" fillId="4" borderId="5" xfId="0" applyNumberFormat="1" applyFont="1" applyFill="1" applyBorder="1" applyAlignment="1">
      <alignment horizontal="center" vertical="center" wrapText="1"/>
    </xf>
    <xf numFmtId="2" fontId="19" fillId="4" borderId="6" xfId="0" applyNumberFormat="1" applyFont="1" applyFill="1" applyBorder="1" applyAlignment="1">
      <alignment horizontal="center" vertical="center" wrapText="1"/>
    </xf>
    <xf numFmtId="2" fontId="20" fillId="4" borderId="5" xfId="0" applyNumberFormat="1" applyFont="1" applyFill="1" applyBorder="1" applyAlignment="1">
      <alignment horizontal="center" vertical="center" wrapText="1"/>
    </xf>
    <xf numFmtId="2" fontId="20" fillId="4" borderId="6" xfId="0" applyNumberFormat="1" applyFont="1" applyFill="1" applyBorder="1" applyAlignment="1">
      <alignment horizontal="center" vertical="center" wrapText="1"/>
    </xf>
    <xf numFmtId="2" fontId="19" fillId="4" borderId="4" xfId="0" applyNumberFormat="1" applyFont="1" applyFill="1" applyBorder="1" applyAlignment="1">
      <alignment horizontal="center" vertical="center" wrapText="1"/>
    </xf>
    <xf numFmtId="2" fontId="20" fillId="2" borderId="7" xfId="0" applyNumberFormat="1" applyFont="1" applyFill="1" applyBorder="1" applyAlignment="1">
      <alignment horizontal="center" vertical="center" wrapText="1"/>
    </xf>
    <xf numFmtId="2" fontId="19" fillId="2" borderId="7" xfId="0" applyNumberFormat="1" applyFont="1" applyFill="1" applyBorder="1" applyAlignment="1">
      <alignment horizontal="center" vertical="center" wrapText="1"/>
    </xf>
    <xf numFmtId="2" fontId="17" fillId="4" borderId="7" xfId="0" applyNumberFormat="1" applyFont="1" applyFill="1" applyBorder="1" applyAlignment="1">
      <alignment horizontal="center" vertical="center" wrapText="1"/>
    </xf>
    <xf numFmtId="2" fontId="18" fillId="4" borderId="7" xfId="0" applyNumberFormat="1" applyFont="1" applyFill="1" applyBorder="1" applyAlignment="1">
      <alignment horizontal="center" vertical="center" wrapText="1"/>
    </xf>
    <xf numFmtId="2" fontId="17" fillId="5" borderId="7" xfId="0" applyNumberFormat="1" applyFont="1" applyFill="1" applyBorder="1" applyAlignment="1">
      <alignment horizontal="center" vertical="center" wrapText="1"/>
    </xf>
    <xf numFmtId="2" fontId="18" fillId="5" borderId="7" xfId="0" applyNumberFormat="1" applyFont="1" applyFill="1" applyBorder="1" applyAlignment="1">
      <alignment horizontal="center" vertical="center" wrapText="1"/>
    </xf>
    <xf numFmtId="2" fontId="17" fillId="4" borderId="1" xfId="0" applyNumberFormat="1" applyFont="1" applyFill="1" applyBorder="1" applyAlignment="1">
      <alignment horizontal="center" vertical="center" wrapText="1"/>
    </xf>
    <xf numFmtId="2" fontId="18" fillId="4" borderId="1" xfId="0" applyNumberFormat="1" applyFont="1" applyFill="1" applyBorder="1" applyAlignment="1">
      <alignment horizontal="center" vertical="center" wrapText="1"/>
    </xf>
    <xf numFmtId="2" fontId="2" fillId="4" borderId="7" xfId="0" applyNumberFormat="1" applyFont="1" applyFill="1" applyBorder="1" applyAlignment="1">
      <alignment horizontal="center" vertical="center" wrapText="1"/>
    </xf>
    <xf numFmtId="2" fontId="5" fillId="4" borderId="7" xfId="0" applyNumberFormat="1" applyFont="1" applyFill="1" applyBorder="1" applyAlignment="1">
      <alignment horizontal="center" vertical="center" wrapText="1"/>
    </xf>
    <xf numFmtId="2" fontId="2" fillId="2" borderId="4" xfId="0" applyNumberFormat="1" applyFont="1" applyFill="1" applyBorder="1" applyAlignment="1">
      <alignment horizontal="center" vertical="center" wrapText="1"/>
    </xf>
    <xf numFmtId="2" fontId="5" fillId="2" borderId="5" xfId="0" applyNumberFormat="1" applyFont="1" applyFill="1" applyBorder="1" applyAlignment="1">
      <alignment horizontal="center" vertical="center" wrapText="1"/>
    </xf>
    <xf numFmtId="2" fontId="5" fillId="2" borderId="6" xfId="0" applyNumberFormat="1" applyFont="1" applyFill="1" applyBorder="1" applyAlignment="1">
      <alignment horizontal="center" vertical="center" wrapText="1"/>
    </xf>
    <xf numFmtId="2" fontId="2" fillId="6" borderId="4" xfId="0" applyNumberFormat="1" applyFont="1" applyFill="1" applyBorder="1" applyAlignment="1">
      <alignment horizontal="center" vertical="center" wrapText="1"/>
    </xf>
    <xf numFmtId="2" fontId="5" fillId="6" borderId="5" xfId="0" applyNumberFormat="1" applyFont="1" applyFill="1" applyBorder="1" applyAlignment="1">
      <alignment horizontal="center" vertical="center" wrapText="1"/>
    </xf>
    <xf numFmtId="2" fontId="5" fillId="6" borderId="6" xfId="0" applyNumberFormat="1" applyFont="1" applyFill="1" applyBorder="1" applyAlignment="1">
      <alignment horizontal="center" vertical="center" wrapText="1"/>
    </xf>
    <xf numFmtId="2" fontId="2" fillId="2" borderId="7" xfId="0" applyNumberFormat="1" applyFont="1" applyFill="1" applyBorder="1" applyAlignment="1">
      <alignment horizontal="center" vertical="center" wrapText="1"/>
    </xf>
    <xf numFmtId="2" fontId="5" fillId="2" borderId="7" xfId="0" applyNumberFormat="1" applyFont="1" applyFill="1" applyBorder="1" applyAlignment="1">
      <alignment horizontal="center" vertical="center" wrapText="1"/>
    </xf>
    <xf numFmtId="2" fontId="5" fillId="4" borderId="4" xfId="0" applyNumberFormat="1" applyFont="1" applyFill="1" applyBorder="1" applyAlignment="1">
      <alignment horizontal="center" vertical="center" wrapText="1"/>
    </xf>
    <xf numFmtId="2" fontId="5" fillId="4" borderId="4" xfId="0" applyNumberFormat="1" applyFont="1" applyFill="1" applyBorder="1" applyAlignment="1">
      <alignment horizontal="center" vertical="top" wrapText="1"/>
    </xf>
    <xf numFmtId="2" fontId="5" fillId="4" borderId="5" xfId="0" applyNumberFormat="1" applyFont="1" applyFill="1" applyBorder="1" applyAlignment="1">
      <alignment horizontal="center" vertical="top" wrapText="1"/>
    </xf>
    <xf numFmtId="2" fontId="5" fillId="4" borderId="6" xfId="0" applyNumberFormat="1" applyFont="1" applyFill="1" applyBorder="1" applyAlignment="1">
      <alignment horizontal="center" vertical="top" wrapText="1"/>
    </xf>
    <xf numFmtId="2" fontId="2" fillId="4" borderId="4" xfId="0" applyNumberFormat="1" applyFont="1" applyFill="1" applyBorder="1" applyAlignment="1">
      <alignment horizontal="center" vertical="top" wrapText="1"/>
    </xf>
    <xf numFmtId="2" fontId="17" fillId="2" borderId="4" xfId="0" applyNumberFormat="1" applyFont="1" applyFill="1" applyBorder="1" applyAlignment="1">
      <alignment horizontal="center" vertical="top" wrapText="1"/>
    </xf>
    <xf numFmtId="2" fontId="17" fillId="2" borderId="5" xfId="0" applyNumberFormat="1" applyFont="1" applyFill="1" applyBorder="1" applyAlignment="1">
      <alignment horizontal="center" vertical="top" wrapText="1"/>
    </xf>
    <xf numFmtId="2" fontId="17" fillId="2" borderId="6" xfId="0" applyNumberFormat="1" applyFont="1" applyFill="1" applyBorder="1" applyAlignment="1">
      <alignment horizontal="center" vertical="top" wrapText="1"/>
    </xf>
    <xf numFmtId="2" fontId="17" fillId="2" borderId="4" xfId="0" applyNumberFormat="1" applyFont="1" applyFill="1" applyBorder="1" applyAlignment="1">
      <alignment horizontal="center" vertical="center" wrapText="1"/>
    </xf>
    <xf numFmtId="2" fontId="17" fillId="2" borderId="5" xfId="0" applyNumberFormat="1" applyFont="1" applyFill="1" applyBorder="1" applyAlignment="1">
      <alignment horizontal="center" vertical="center" wrapText="1"/>
    </xf>
    <xf numFmtId="2" fontId="17" fillId="2" borderId="6"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2" fontId="7" fillId="2" borderId="5" xfId="0" applyNumberFormat="1" applyFont="1" applyFill="1" applyBorder="1" applyAlignment="1">
      <alignment horizontal="center" vertical="center" wrapText="1"/>
    </xf>
    <xf numFmtId="2" fontId="7" fillId="2" borderId="6" xfId="0" applyNumberFormat="1" applyFont="1" applyFill="1" applyBorder="1" applyAlignment="1">
      <alignment horizontal="center" vertical="center" wrapText="1"/>
    </xf>
    <xf numFmtId="2" fontId="2" fillId="4" borderId="7" xfId="0" applyNumberFormat="1" applyFont="1" applyFill="1" applyBorder="1" applyAlignment="1">
      <alignment horizontal="center" vertical="center"/>
    </xf>
    <xf numFmtId="2" fontId="2" fillId="4" borderId="8" xfId="0" applyNumberFormat="1" applyFont="1" applyFill="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2" fontId="15" fillId="4" borderId="4" xfId="0" applyNumberFormat="1" applyFont="1" applyFill="1" applyBorder="1" applyAlignment="1">
      <alignment horizontal="center" vertical="center" wrapText="1"/>
    </xf>
    <xf numFmtId="2" fontId="14" fillId="4" borderId="5" xfId="0" applyNumberFormat="1" applyFont="1" applyFill="1" applyBorder="1" applyAlignment="1">
      <alignment horizontal="center" vertical="center" wrapText="1"/>
    </xf>
    <xf numFmtId="2" fontId="14" fillId="4" borderId="6" xfId="0" applyNumberFormat="1" applyFont="1" applyFill="1" applyBorder="1" applyAlignment="1">
      <alignment horizontal="center" vertical="center" wrapText="1"/>
    </xf>
    <xf numFmtId="2" fontId="2" fillId="5" borderId="4" xfId="0" applyNumberFormat="1" applyFont="1" applyFill="1" applyBorder="1" applyAlignment="1">
      <alignment horizontal="center" vertical="center" wrapText="1"/>
    </xf>
    <xf numFmtId="2" fontId="5" fillId="5" borderId="5" xfId="0" applyNumberFormat="1" applyFont="1" applyFill="1" applyBorder="1" applyAlignment="1">
      <alignment horizontal="center" vertical="center" wrapText="1"/>
    </xf>
    <xf numFmtId="2" fontId="5" fillId="5" borderId="6"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2" fontId="2" fillId="2" borderId="5" xfId="0" applyNumberFormat="1" applyFont="1" applyFill="1" applyBorder="1" applyAlignment="1">
      <alignment horizontal="center" vertical="center" wrapText="1"/>
    </xf>
    <xf numFmtId="2" fontId="2" fillId="2" borderId="6" xfId="0" applyNumberFormat="1" applyFont="1" applyFill="1" applyBorder="1" applyAlignment="1">
      <alignment horizontal="center" vertical="center" wrapText="1"/>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01"/>
  <sheetViews>
    <sheetView tabSelected="1" zoomScale="80" zoomScaleNormal="80" workbookViewId="0">
      <selection activeCell="B634" sqref="B634"/>
    </sheetView>
  </sheetViews>
  <sheetFormatPr defaultRowHeight="15" outlineLevelRow="1" x14ac:dyDescent="0.25"/>
  <cols>
    <col min="1" max="1" width="40.5703125" customWidth="1"/>
    <col min="2" max="2" width="23.7109375" customWidth="1"/>
    <col min="3" max="3" width="22.5703125" style="23" customWidth="1"/>
    <col min="4" max="4" width="21.7109375" style="23" customWidth="1"/>
    <col min="5" max="5" width="18.140625" customWidth="1"/>
    <col min="6" max="6" width="17.140625" customWidth="1"/>
    <col min="7" max="7" width="51.140625" customWidth="1"/>
  </cols>
  <sheetData>
    <row r="1" spans="1:7" ht="42" customHeight="1" x14ac:dyDescent="0.25">
      <c r="A1" s="180"/>
      <c r="B1" s="180"/>
      <c r="C1" s="180"/>
      <c r="D1" s="180"/>
      <c r="E1" s="180"/>
      <c r="F1" s="181"/>
      <c r="G1" s="2" t="s">
        <v>7</v>
      </c>
    </row>
    <row r="2" spans="1:7" ht="60" customHeight="1" x14ac:dyDescent="0.25">
      <c r="A2" s="182" t="s">
        <v>9</v>
      </c>
      <c r="B2" s="182"/>
      <c r="C2" s="182"/>
      <c r="D2" s="182"/>
      <c r="E2" s="182"/>
      <c r="F2" s="182"/>
      <c r="G2" s="182"/>
    </row>
    <row r="3" spans="1:7" ht="66.75" customHeight="1" x14ac:dyDescent="0.25">
      <c r="A3" s="183" t="s">
        <v>0</v>
      </c>
      <c r="B3" s="183" t="s">
        <v>1</v>
      </c>
      <c r="C3" s="184" t="s">
        <v>2</v>
      </c>
      <c r="D3" s="184"/>
      <c r="E3" s="184"/>
      <c r="F3" s="184"/>
      <c r="G3" s="184"/>
    </row>
    <row r="4" spans="1:7" ht="71.25" x14ac:dyDescent="0.25">
      <c r="A4" s="183"/>
      <c r="B4" s="183"/>
      <c r="C4" s="13" t="s">
        <v>3</v>
      </c>
      <c r="D4" s="13" t="s">
        <v>4</v>
      </c>
      <c r="E4" s="1" t="s">
        <v>8</v>
      </c>
      <c r="F4" s="1" t="s">
        <v>6</v>
      </c>
      <c r="G4" s="1" t="s">
        <v>5</v>
      </c>
    </row>
    <row r="5" spans="1:7" s="3" customFormat="1" ht="27.75" hidden="1" customHeight="1" outlineLevel="1" x14ac:dyDescent="0.25">
      <c r="A5" s="185" t="s">
        <v>10</v>
      </c>
      <c r="B5" s="186"/>
      <c r="C5" s="186"/>
      <c r="D5" s="186"/>
      <c r="E5" s="186"/>
      <c r="F5" s="186"/>
      <c r="G5" s="187"/>
    </row>
    <row r="6" spans="1:7" ht="153.75" hidden="1" customHeight="1" outlineLevel="1" x14ac:dyDescent="0.25">
      <c r="A6" s="34" t="s">
        <v>11</v>
      </c>
      <c r="B6" s="35" t="s">
        <v>12</v>
      </c>
      <c r="C6" s="11">
        <v>95</v>
      </c>
      <c r="D6" s="12">
        <v>100</v>
      </c>
      <c r="E6" s="11">
        <f>D6/C6*100</f>
        <v>105.26315789473684</v>
      </c>
      <c r="F6" s="12">
        <f>E6-100</f>
        <v>5.2631578947368354</v>
      </c>
      <c r="G6" s="13"/>
    </row>
    <row r="7" spans="1:7" s="4" customFormat="1" ht="53.25" hidden="1" customHeight="1" outlineLevel="1" x14ac:dyDescent="0.2">
      <c r="A7" s="34" t="s">
        <v>13</v>
      </c>
      <c r="B7" s="11" t="s">
        <v>12</v>
      </c>
      <c r="C7" s="11">
        <v>100</v>
      </c>
      <c r="D7" s="11">
        <v>100</v>
      </c>
      <c r="E7" s="11">
        <f t="shared" ref="E7:E11" si="0">D7/C7*100</f>
        <v>100</v>
      </c>
      <c r="F7" s="12">
        <f t="shared" ref="F7:F11" si="1">E7-100</f>
        <v>0</v>
      </c>
      <c r="G7" s="34"/>
    </row>
    <row r="8" spans="1:7" ht="75.75" hidden="1" customHeight="1" outlineLevel="1" x14ac:dyDescent="0.25">
      <c r="A8" s="34" t="s">
        <v>14</v>
      </c>
      <c r="B8" s="11" t="s">
        <v>15</v>
      </c>
      <c r="C8" s="11">
        <v>1.1020000000000001</v>
      </c>
      <c r="D8" s="11">
        <v>1.0089999999999999</v>
      </c>
      <c r="E8" s="11">
        <f t="shared" si="0"/>
        <v>91.560798548094354</v>
      </c>
      <c r="F8" s="12">
        <f t="shared" si="1"/>
        <v>-8.439201451905646</v>
      </c>
      <c r="G8" s="13"/>
    </row>
    <row r="9" spans="1:7" ht="60.75" hidden="1" customHeight="1" outlineLevel="1" x14ac:dyDescent="0.25">
      <c r="A9" s="36" t="s">
        <v>16</v>
      </c>
      <c r="B9" s="14" t="s">
        <v>15</v>
      </c>
      <c r="C9" s="14">
        <v>1.0009999999999999</v>
      </c>
      <c r="D9" s="14">
        <v>1.0009999999999999</v>
      </c>
      <c r="E9" s="11">
        <f t="shared" si="0"/>
        <v>100</v>
      </c>
      <c r="F9" s="12">
        <f t="shared" si="1"/>
        <v>0</v>
      </c>
      <c r="G9" s="37"/>
    </row>
    <row r="10" spans="1:7" ht="54.75" hidden="1" customHeight="1" outlineLevel="1" x14ac:dyDescent="0.25">
      <c r="A10" s="36" t="s">
        <v>17</v>
      </c>
      <c r="B10" s="14" t="s">
        <v>18</v>
      </c>
      <c r="C10" s="14">
        <v>0</v>
      </c>
      <c r="D10" s="14">
        <v>13</v>
      </c>
      <c r="E10" s="11">
        <v>0</v>
      </c>
      <c r="F10" s="12">
        <v>0</v>
      </c>
      <c r="G10" s="37"/>
    </row>
    <row r="11" spans="1:7" ht="64.5" hidden="1" customHeight="1" outlineLevel="1" x14ac:dyDescent="0.25">
      <c r="A11" s="36" t="s">
        <v>19</v>
      </c>
      <c r="B11" s="14" t="s">
        <v>12</v>
      </c>
      <c r="C11" s="14">
        <v>10</v>
      </c>
      <c r="D11" s="14">
        <v>10</v>
      </c>
      <c r="E11" s="11">
        <f t="shared" si="0"/>
        <v>100</v>
      </c>
      <c r="F11" s="12">
        <f t="shared" si="1"/>
        <v>0</v>
      </c>
      <c r="G11" s="37"/>
    </row>
    <row r="12" spans="1:7" ht="38.25" hidden="1" customHeight="1" outlineLevel="1" x14ac:dyDescent="0.25">
      <c r="A12" s="15" t="s">
        <v>20</v>
      </c>
      <c r="B12" s="15"/>
      <c r="C12" s="15"/>
      <c r="D12" s="15"/>
      <c r="E12" s="15"/>
      <c r="F12" s="15">
        <f>F6+F7+F8+F9+F11</f>
        <v>-3.1760435571688106</v>
      </c>
      <c r="G12" s="38"/>
    </row>
    <row r="13" spans="1:7" ht="51" hidden="1" customHeight="1" outlineLevel="1" x14ac:dyDescent="0.25">
      <c r="A13" s="175" t="s">
        <v>21</v>
      </c>
      <c r="B13" s="176"/>
      <c r="C13" s="176"/>
      <c r="D13" s="176"/>
      <c r="E13" s="176"/>
      <c r="F13" s="176"/>
      <c r="G13" s="177"/>
    </row>
    <row r="14" spans="1:7" ht="104.25" hidden="1" customHeight="1" outlineLevel="1" x14ac:dyDescent="0.25">
      <c r="A14" s="16" t="s">
        <v>22</v>
      </c>
      <c r="B14" s="16" t="s">
        <v>12</v>
      </c>
      <c r="C14" s="16">
        <v>100</v>
      </c>
      <c r="D14" s="16">
        <v>100</v>
      </c>
      <c r="E14" s="40">
        <f>D14/C14*100</f>
        <v>100</v>
      </c>
      <c r="F14" s="40">
        <f>E14-100</f>
        <v>0</v>
      </c>
      <c r="G14" s="41"/>
    </row>
    <row r="15" spans="1:7" ht="99.75" hidden="1" customHeight="1" outlineLevel="1" x14ac:dyDescent="0.25">
      <c r="A15" s="16" t="s">
        <v>23</v>
      </c>
      <c r="B15" s="16" t="s">
        <v>12</v>
      </c>
      <c r="C15" s="16">
        <v>100</v>
      </c>
      <c r="D15" s="16">
        <v>100</v>
      </c>
      <c r="E15" s="40">
        <f t="shared" ref="E15:E18" si="2">D15/C15*100</f>
        <v>100</v>
      </c>
      <c r="F15" s="41">
        <f t="shared" ref="F15:F18" si="3">E15-100</f>
        <v>0</v>
      </c>
      <c r="G15" s="42"/>
    </row>
    <row r="16" spans="1:7" ht="73.5" hidden="1" customHeight="1" outlineLevel="1" x14ac:dyDescent="0.25">
      <c r="A16" s="16" t="s">
        <v>24</v>
      </c>
      <c r="B16" s="16" t="s">
        <v>12</v>
      </c>
      <c r="C16" s="16">
        <v>100</v>
      </c>
      <c r="D16" s="16">
        <v>100</v>
      </c>
      <c r="E16" s="40">
        <f t="shared" si="2"/>
        <v>100</v>
      </c>
      <c r="F16" s="40">
        <f t="shared" si="3"/>
        <v>0</v>
      </c>
      <c r="G16" s="19"/>
    </row>
    <row r="17" spans="1:7" ht="45" hidden="1" customHeight="1" outlineLevel="1" x14ac:dyDescent="0.25">
      <c r="A17" s="16" t="s">
        <v>25</v>
      </c>
      <c r="B17" s="16" t="s">
        <v>26</v>
      </c>
      <c r="C17" s="16">
        <v>1</v>
      </c>
      <c r="D17" s="16">
        <v>1</v>
      </c>
      <c r="E17" s="40">
        <f t="shared" si="2"/>
        <v>100</v>
      </c>
      <c r="F17" s="40">
        <f t="shared" si="3"/>
        <v>0</v>
      </c>
      <c r="G17" s="19"/>
    </row>
    <row r="18" spans="1:7" ht="161.25" hidden="1" customHeight="1" outlineLevel="1" x14ac:dyDescent="0.25">
      <c r="A18" s="16" t="s">
        <v>27</v>
      </c>
      <c r="B18" s="16" t="s">
        <v>12</v>
      </c>
      <c r="C18" s="16">
        <v>100</v>
      </c>
      <c r="D18" s="16">
        <v>93</v>
      </c>
      <c r="E18" s="40">
        <f t="shared" si="2"/>
        <v>93</v>
      </c>
      <c r="F18" s="40">
        <f t="shared" si="3"/>
        <v>-7</v>
      </c>
      <c r="G18" s="19" t="s">
        <v>28</v>
      </c>
    </row>
    <row r="19" spans="1:7" ht="29.25" hidden="1" customHeight="1" outlineLevel="1" x14ac:dyDescent="0.25">
      <c r="A19" s="15" t="s">
        <v>20</v>
      </c>
      <c r="B19" s="17"/>
      <c r="C19" s="17"/>
      <c r="D19" s="17"/>
      <c r="E19" s="17"/>
      <c r="F19" s="39">
        <f>F14+F15+F16+F18</f>
        <v>-7</v>
      </c>
      <c r="G19" s="17"/>
    </row>
    <row r="20" spans="1:7" ht="33" hidden="1" customHeight="1" outlineLevel="1" x14ac:dyDescent="0.25">
      <c r="A20" s="175" t="s">
        <v>29</v>
      </c>
      <c r="B20" s="176"/>
      <c r="C20" s="176"/>
      <c r="D20" s="176"/>
      <c r="E20" s="176"/>
      <c r="F20" s="176"/>
      <c r="G20" s="177"/>
    </row>
    <row r="21" spans="1:7" ht="66.75" hidden="1" customHeight="1" outlineLevel="1" x14ac:dyDescent="0.25">
      <c r="A21" s="16" t="s">
        <v>30</v>
      </c>
      <c r="B21" s="16" t="s">
        <v>31</v>
      </c>
      <c r="C21" s="16">
        <v>0.18</v>
      </c>
      <c r="D21" s="16">
        <v>0.2</v>
      </c>
      <c r="E21" s="40">
        <f>D21/C21*100</f>
        <v>111.11111111111111</v>
      </c>
      <c r="F21" s="40">
        <f>E21-100</f>
        <v>11.111111111111114</v>
      </c>
      <c r="G21" s="19" t="s">
        <v>32</v>
      </c>
    </row>
    <row r="22" spans="1:7" ht="36" hidden="1" customHeight="1" outlineLevel="1" x14ac:dyDescent="0.25">
      <c r="A22" s="16" t="s">
        <v>33</v>
      </c>
      <c r="B22" s="16" t="s">
        <v>12</v>
      </c>
      <c r="C22" s="16">
        <v>11</v>
      </c>
      <c r="D22" s="16">
        <v>7.7</v>
      </c>
      <c r="E22" s="40">
        <f t="shared" ref="E22:E23" si="4">D22/C22*100</f>
        <v>70</v>
      </c>
      <c r="F22" s="40">
        <f t="shared" ref="F22:F23" si="5">E22-100</f>
        <v>-30</v>
      </c>
      <c r="G22" s="19"/>
    </row>
    <row r="23" spans="1:7" ht="52.5" hidden="1" customHeight="1" outlineLevel="1" x14ac:dyDescent="0.25">
      <c r="A23" s="16" t="s">
        <v>34</v>
      </c>
      <c r="B23" s="16" t="s">
        <v>35</v>
      </c>
      <c r="C23" s="16">
        <v>30</v>
      </c>
      <c r="D23" s="16">
        <v>30</v>
      </c>
      <c r="E23" s="40">
        <f t="shared" si="4"/>
        <v>100</v>
      </c>
      <c r="F23" s="40">
        <f t="shared" si="5"/>
        <v>0</v>
      </c>
      <c r="G23" s="19"/>
    </row>
    <row r="24" spans="1:7" ht="37.5" hidden="1" customHeight="1" outlineLevel="1" x14ac:dyDescent="0.25">
      <c r="A24" s="178" t="s">
        <v>36</v>
      </c>
      <c r="B24" s="178"/>
      <c r="C24" s="178"/>
      <c r="D24" s="178"/>
      <c r="E24" s="178"/>
      <c r="F24" s="178"/>
      <c r="G24" s="179"/>
    </row>
    <row r="25" spans="1:7" ht="47.25" hidden="1" customHeight="1" outlineLevel="1" x14ac:dyDescent="0.25">
      <c r="A25" s="16" t="s">
        <v>37</v>
      </c>
      <c r="B25" s="16" t="s">
        <v>12</v>
      </c>
      <c r="C25" s="18">
        <v>16.5</v>
      </c>
      <c r="D25" s="16">
        <v>15.7</v>
      </c>
      <c r="E25" s="16">
        <f>D25/C25*100</f>
        <v>95.151515151515142</v>
      </c>
      <c r="F25" s="16">
        <f>E25-100</f>
        <v>-4.8484848484848584</v>
      </c>
      <c r="G25" s="43" t="s">
        <v>38</v>
      </c>
    </row>
    <row r="26" spans="1:7" ht="72" hidden="1" customHeight="1" outlineLevel="1" x14ac:dyDescent="0.25">
      <c r="A26" s="19" t="s">
        <v>39</v>
      </c>
      <c r="B26" s="19" t="s">
        <v>12</v>
      </c>
      <c r="C26" s="19">
        <v>10</v>
      </c>
      <c r="D26" s="19">
        <v>20.3</v>
      </c>
      <c r="E26" s="16">
        <f t="shared" ref="E26:E86" si="6">D26/C26*100</f>
        <v>203.00000000000003</v>
      </c>
      <c r="F26" s="16">
        <f t="shared" ref="F26:F88" si="7">E26-100</f>
        <v>103.00000000000003</v>
      </c>
      <c r="G26" s="43" t="s">
        <v>40</v>
      </c>
    </row>
    <row r="27" spans="1:7" ht="108.75" hidden="1" customHeight="1" outlineLevel="1" x14ac:dyDescent="0.25">
      <c r="A27" s="19" t="s">
        <v>41</v>
      </c>
      <c r="B27" s="19" t="s">
        <v>12</v>
      </c>
      <c r="C27" s="19">
        <v>1.9</v>
      </c>
      <c r="D27" s="19">
        <v>0.3</v>
      </c>
      <c r="E27" s="16">
        <f t="shared" si="6"/>
        <v>15.789473684210526</v>
      </c>
      <c r="F27" s="16">
        <f t="shared" si="7"/>
        <v>-84.21052631578948</v>
      </c>
      <c r="G27" s="43" t="s">
        <v>42</v>
      </c>
    </row>
    <row r="28" spans="1:7" ht="69.75" hidden="1" customHeight="1" outlineLevel="1" x14ac:dyDescent="0.25">
      <c r="A28" s="19" t="s">
        <v>43</v>
      </c>
      <c r="B28" s="19" t="s">
        <v>12</v>
      </c>
      <c r="C28" s="19">
        <v>5</v>
      </c>
      <c r="D28" s="19">
        <v>0</v>
      </c>
      <c r="E28" s="16">
        <f t="shared" si="6"/>
        <v>0</v>
      </c>
      <c r="F28" s="16">
        <f t="shared" si="7"/>
        <v>-100</v>
      </c>
      <c r="G28" s="43" t="s">
        <v>44</v>
      </c>
    </row>
    <row r="29" spans="1:7" ht="78.75" hidden="1" customHeight="1" outlineLevel="1" x14ac:dyDescent="0.25">
      <c r="A29" s="19" t="s">
        <v>45</v>
      </c>
      <c r="B29" s="19" t="s">
        <v>12</v>
      </c>
      <c r="C29" s="19">
        <v>0.6</v>
      </c>
      <c r="D29" s="19">
        <v>1.4</v>
      </c>
      <c r="E29" s="16">
        <f t="shared" si="6"/>
        <v>233.33333333333334</v>
      </c>
      <c r="F29" s="16">
        <f t="shared" si="7"/>
        <v>133.33333333333334</v>
      </c>
      <c r="G29" s="43" t="s">
        <v>46</v>
      </c>
    </row>
    <row r="30" spans="1:7" ht="156.75" hidden="1" customHeight="1" outlineLevel="1" x14ac:dyDescent="0.25">
      <c r="A30" s="19" t="s">
        <v>47</v>
      </c>
      <c r="B30" s="19" t="s">
        <v>12</v>
      </c>
      <c r="C30" s="19">
        <v>85</v>
      </c>
      <c r="D30" s="19">
        <v>93.1</v>
      </c>
      <c r="E30" s="16">
        <f t="shared" si="6"/>
        <v>109.52941176470587</v>
      </c>
      <c r="F30" s="16">
        <f t="shared" si="7"/>
        <v>9.5294117647058698</v>
      </c>
      <c r="G30" s="43" t="s">
        <v>48</v>
      </c>
    </row>
    <row r="31" spans="1:7" ht="146.25" hidden="1" customHeight="1" outlineLevel="1" x14ac:dyDescent="0.25">
      <c r="A31" s="19" t="s">
        <v>49</v>
      </c>
      <c r="B31" s="19" t="s">
        <v>12</v>
      </c>
      <c r="C31" s="19">
        <v>85</v>
      </c>
      <c r="D31" s="19">
        <v>100</v>
      </c>
      <c r="E31" s="16">
        <f t="shared" si="6"/>
        <v>117.64705882352942</v>
      </c>
      <c r="F31" s="16">
        <f t="shared" si="7"/>
        <v>17.64705882352942</v>
      </c>
      <c r="G31" s="19"/>
    </row>
    <row r="32" spans="1:7" ht="146.25" hidden="1" customHeight="1" outlineLevel="1" x14ac:dyDescent="0.25">
      <c r="A32" s="19" t="s">
        <v>50</v>
      </c>
      <c r="B32" s="19" t="s">
        <v>12</v>
      </c>
      <c r="C32" s="19">
        <v>70</v>
      </c>
      <c r="D32" s="19">
        <v>84.3</v>
      </c>
      <c r="E32" s="16">
        <f t="shared" si="6"/>
        <v>120.42857142857142</v>
      </c>
      <c r="F32" s="16">
        <f t="shared" si="7"/>
        <v>20.428571428571416</v>
      </c>
      <c r="G32" s="43" t="s">
        <v>51</v>
      </c>
    </row>
    <row r="33" spans="1:7" ht="30.75" hidden="1" customHeight="1" outlineLevel="1" x14ac:dyDescent="0.25">
      <c r="A33" s="19" t="s">
        <v>52</v>
      </c>
      <c r="B33" s="19"/>
      <c r="C33" s="19"/>
      <c r="D33" s="19"/>
      <c r="E33" s="16"/>
      <c r="F33" s="16"/>
      <c r="G33" s="19"/>
    </row>
    <row r="34" spans="1:7" ht="62.25" hidden="1" customHeight="1" outlineLevel="1" x14ac:dyDescent="0.25">
      <c r="A34" s="19" t="s">
        <v>53</v>
      </c>
      <c r="B34" s="19" t="s">
        <v>26</v>
      </c>
      <c r="C34" s="19">
        <v>312</v>
      </c>
      <c r="D34" s="19">
        <v>371</v>
      </c>
      <c r="E34" s="16">
        <f t="shared" si="6"/>
        <v>118.91025641025641</v>
      </c>
      <c r="F34" s="16">
        <f t="shared" si="7"/>
        <v>18.910256410256409</v>
      </c>
      <c r="G34" s="19"/>
    </row>
    <row r="35" spans="1:7" ht="62.25" hidden="1" customHeight="1" outlineLevel="1" x14ac:dyDescent="0.25">
      <c r="A35" s="19" t="s">
        <v>54</v>
      </c>
      <c r="B35" s="19" t="s">
        <v>26</v>
      </c>
      <c r="C35" s="19">
        <v>50</v>
      </c>
      <c r="D35" s="19">
        <v>89.3</v>
      </c>
      <c r="E35" s="16">
        <f t="shared" si="6"/>
        <v>178.6</v>
      </c>
      <c r="F35" s="16">
        <f t="shared" si="7"/>
        <v>78.599999999999994</v>
      </c>
      <c r="G35" s="19"/>
    </row>
    <row r="36" spans="1:7" ht="81" hidden="1" customHeight="1" outlineLevel="1" x14ac:dyDescent="0.25">
      <c r="A36" s="19" t="s">
        <v>55</v>
      </c>
      <c r="B36" s="19" t="s">
        <v>12</v>
      </c>
      <c r="C36" s="19">
        <v>3</v>
      </c>
      <c r="D36" s="19">
        <v>7.9</v>
      </c>
      <c r="E36" s="16">
        <f t="shared" si="6"/>
        <v>263.33333333333331</v>
      </c>
      <c r="F36" s="16">
        <f t="shared" si="7"/>
        <v>163.33333333333331</v>
      </c>
      <c r="G36" s="19"/>
    </row>
    <row r="37" spans="1:7" ht="120.75" hidden="1" customHeight="1" outlineLevel="1" x14ac:dyDescent="0.25">
      <c r="A37" s="19" t="s">
        <v>56</v>
      </c>
      <c r="B37" s="19" t="s">
        <v>12</v>
      </c>
      <c r="C37" s="19">
        <v>1.5</v>
      </c>
      <c r="D37" s="19">
        <v>0.5</v>
      </c>
      <c r="E37" s="16">
        <f t="shared" si="6"/>
        <v>33.333333333333329</v>
      </c>
      <c r="F37" s="16">
        <f t="shared" si="7"/>
        <v>-66.666666666666671</v>
      </c>
      <c r="G37" s="19" t="s">
        <v>57</v>
      </c>
    </row>
    <row r="38" spans="1:7" ht="68.25" hidden="1" customHeight="1" outlineLevel="1" x14ac:dyDescent="0.25">
      <c r="A38" s="19" t="s">
        <v>58</v>
      </c>
      <c r="B38" s="19" t="s">
        <v>12</v>
      </c>
      <c r="C38" s="19">
        <v>98</v>
      </c>
      <c r="D38" s="19">
        <v>95</v>
      </c>
      <c r="E38" s="16">
        <f t="shared" si="6"/>
        <v>96.938775510204081</v>
      </c>
      <c r="F38" s="16">
        <f t="shared" si="7"/>
        <v>-3.0612244897959187</v>
      </c>
      <c r="G38" s="19"/>
    </row>
    <row r="39" spans="1:7" ht="69" hidden="1" customHeight="1" outlineLevel="1" x14ac:dyDescent="0.25">
      <c r="A39" s="19" t="s">
        <v>59</v>
      </c>
      <c r="B39" s="19" t="s">
        <v>35</v>
      </c>
      <c r="C39" s="19">
        <v>25</v>
      </c>
      <c r="D39" s="19">
        <v>25</v>
      </c>
      <c r="E39" s="16">
        <f t="shared" si="6"/>
        <v>100</v>
      </c>
      <c r="F39" s="16">
        <f t="shared" si="7"/>
        <v>0</v>
      </c>
      <c r="G39" s="19"/>
    </row>
    <row r="40" spans="1:7" ht="92.25" hidden="1" customHeight="1" outlineLevel="1" x14ac:dyDescent="0.25">
      <c r="A40" s="19" t="s">
        <v>60</v>
      </c>
      <c r="B40" s="19" t="s">
        <v>12</v>
      </c>
      <c r="C40" s="19">
        <v>90</v>
      </c>
      <c r="D40" s="19">
        <v>79.099999999999994</v>
      </c>
      <c r="E40" s="16">
        <f t="shared" si="6"/>
        <v>87.888888888888886</v>
      </c>
      <c r="F40" s="16">
        <f t="shared" si="7"/>
        <v>-12.111111111111114</v>
      </c>
      <c r="G40" s="43" t="s">
        <v>61</v>
      </c>
    </row>
    <row r="41" spans="1:7" ht="92.25" hidden="1" customHeight="1" outlineLevel="1" x14ac:dyDescent="0.25">
      <c r="A41" s="19" t="s">
        <v>62</v>
      </c>
      <c r="B41" s="19" t="s">
        <v>12</v>
      </c>
      <c r="C41" s="19">
        <v>0.5</v>
      </c>
      <c r="D41" s="19">
        <v>0.1</v>
      </c>
      <c r="E41" s="16">
        <f t="shared" si="6"/>
        <v>20</v>
      </c>
      <c r="F41" s="16">
        <f t="shared" si="7"/>
        <v>-80</v>
      </c>
      <c r="G41" s="43" t="s">
        <v>61</v>
      </c>
    </row>
    <row r="42" spans="1:7" ht="92.25" hidden="1" customHeight="1" outlineLevel="1" x14ac:dyDescent="0.25">
      <c r="A42" s="19" t="s">
        <v>63</v>
      </c>
      <c r="B42" s="19" t="s">
        <v>12</v>
      </c>
      <c r="C42" s="19">
        <v>3</v>
      </c>
      <c r="D42" s="19">
        <v>2</v>
      </c>
      <c r="E42" s="16">
        <f t="shared" si="6"/>
        <v>66.666666666666657</v>
      </c>
      <c r="F42" s="16">
        <f t="shared" si="7"/>
        <v>-33.333333333333343</v>
      </c>
      <c r="G42" s="43" t="s">
        <v>61</v>
      </c>
    </row>
    <row r="43" spans="1:7" ht="92.25" hidden="1" customHeight="1" outlineLevel="1" x14ac:dyDescent="0.25">
      <c r="A43" s="19" t="s">
        <v>64</v>
      </c>
      <c r="B43" s="19" t="s">
        <v>35</v>
      </c>
      <c r="C43" s="19">
        <v>1365</v>
      </c>
      <c r="D43" s="19">
        <v>3576</v>
      </c>
      <c r="E43" s="16">
        <f t="shared" si="6"/>
        <v>261.97802197802196</v>
      </c>
      <c r="F43" s="16">
        <f t="shared" si="7"/>
        <v>161.97802197802196</v>
      </c>
      <c r="G43" s="19"/>
    </row>
    <row r="44" spans="1:7" ht="96.75" hidden="1" customHeight="1" outlineLevel="1" x14ac:dyDescent="0.25">
      <c r="A44" s="19" t="s">
        <v>65</v>
      </c>
      <c r="B44" s="19" t="s">
        <v>35</v>
      </c>
      <c r="C44" s="19">
        <v>10</v>
      </c>
      <c r="D44" s="19">
        <v>37</v>
      </c>
      <c r="E44" s="16">
        <f t="shared" si="6"/>
        <v>370</v>
      </c>
      <c r="F44" s="16">
        <f t="shared" si="7"/>
        <v>270</v>
      </c>
      <c r="G44" s="19"/>
    </row>
    <row r="45" spans="1:7" ht="186" hidden="1" customHeight="1" outlineLevel="1" x14ac:dyDescent="0.25">
      <c r="A45" s="19" t="s">
        <v>66</v>
      </c>
      <c r="B45" s="19" t="s">
        <v>12</v>
      </c>
      <c r="C45" s="19">
        <v>95</v>
      </c>
      <c r="D45" s="19">
        <v>100</v>
      </c>
      <c r="E45" s="16">
        <f t="shared" si="6"/>
        <v>105.26315789473684</v>
      </c>
      <c r="F45" s="16">
        <f t="shared" si="7"/>
        <v>5.2631578947368354</v>
      </c>
      <c r="G45" s="19"/>
    </row>
    <row r="46" spans="1:7" ht="111.75" hidden="1" customHeight="1" outlineLevel="1" x14ac:dyDescent="0.25">
      <c r="A46" s="19" t="s">
        <v>67</v>
      </c>
      <c r="B46" s="19" t="s">
        <v>12</v>
      </c>
      <c r="C46" s="19">
        <v>95</v>
      </c>
      <c r="D46" s="19">
        <v>95</v>
      </c>
      <c r="E46" s="16">
        <f t="shared" si="6"/>
        <v>100</v>
      </c>
      <c r="F46" s="16">
        <f t="shared" si="7"/>
        <v>0</v>
      </c>
      <c r="G46" s="19"/>
    </row>
    <row r="47" spans="1:7" ht="96" hidden="1" customHeight="1" outlineLevel="1" x14ac:dyDescent="0.25">
      <c r="A47" s="19" t="s">
        <v>68</v>
      </c>
      <c r="B47" s="19" t="s">
        <v>12</v>
      </c>
      <c r="C47" s="19">
        <v>95</v>
      </c>
      <c r="D47" s="19">
        <v>95</v>
      </c>
      <c r="E47" s="16">
        <f t="shared" si="6"/>
        <v>100</v>
      </c>
      <c r="F47" s="16">
        <f t="shared" si="7"/>
        <v>0</v>
      </c>
      <c r="G47" s="19"/>
    </row>
    <row r="48" spans="1:7" s="5" customFormat="1" ht="56.25" hidden="1" customHeight="1" outlineLevel="1" x14ac:dyDescent="0.25">
      <c r="A48" s="44" t="s">
        <v>69</v>
      </c>
      <c r="B48" s="20" t="s">
        <v>26</v>
      </c>
      <c r="C48" s="20">
        <v>300</v>
      </c>
      <c r="D48" s="20">
        <v>17600</v>
      </c>
      <c r="E48" s="16">
        <f t="shared" si="6"/>
        <v>5866.6666666666661</v>
      </c>
      <c r="F48" s="16">
        <f t="shared" si="7"/>
        <v>5766.6666666666661</v>
      </c>
      <c r="G48" s="20"/>
    </row>
    <row r="49" spans="1:7" s="5" customFormat="1" ht="57" hidden="1" customHeight="1" outlineLevel="1" x14ac:dyDescent="0.25">
      <c r="A49" s="44" t="s">
        <v>70</v>
      </c>
      <c r="B49" s="21" t="s">
        <v>35</v>
      </c>
      <c r="C49" s="21">
        <v>40</v>
      </c>
      <c r="D49" s="21">
        <v>43</v>
      </c>
      <c r="E49" s="16">
        <f t="shared" si="6"/>
        <v>107.5</v>
      </c>
      <c r="F49" s="16">
        <f t="shared" si="7"/>
        <v>7.5</v>
      </c>
      <c r="G49" s="44"/>
    </row>
    <row r="50" spans="1:7" s="5" customFormat="1" ht="88.5" hidden="1" customHeight="1" outlineLevel="1" x14ac:dyDescent="0.25">
      <c r="A50" s="44" t="s">
        <v>71</v>
      </c>
      <c r="B50" s="21" t="s">
        <v>26</v>
      </c>
      <c r="C50" s="21">
        <v>1</v>
      </c>
      <c r="D50" s="21">
        <v>0</v>
      </c>
      <c r="E50" s="16">
        <f t="shared" si="6"/>
        <v>0</v>
      </c>
      <c r="F50" s="16">
        <f t="shared" si="7"/>
        <v>-100</v>
      </c>
      <c r="G50" s="45" t="s">
        <v>72</v>
      </c>
    </row>
    <row r="51" spans="1:7" s="5" customFormat="1" ht="69" hidden="1" customHeight="1" outlineLevel="1" x14ac:dyDescent="0.25">
      <c r="A51" s="44" t="s">
        <v>73</v>
      </c>
      <c r="B51" s="21" t="s">
        <v>26</v>
      </c>
      <c r="C51" s="21">
        <v>52</v>
      </c>
      <c r="D51" s="21">
        <v>52</v>
      </c>
      <c r="E51" s="16">
        <f t="shared" si="6"/>
        <v>100</v>
      </c>
      <c r="F51" s="16">
        <f t="shared" si="7"/>
        <v>0</v>
      </c>
      <c r="G51" s="44"/>
    </row>
    <row r="52" spans="1:7" s="5" customFormat="1" ht="115.5" hidden="1" customHeight="1" outlineLevel="1" x14ac:dyDescent="0.25">
      <c r="A52" s="44" t="s">
        <v>74</v>
      </c>
      <c r="B52" s="21" t="s">
        <v>26</v>
      </c>
      <c r="C52" s="21">
        <v>2</v>
      </c>
      <c r="D52" s="21">
        <v>2</v>
      </c>
      <c r="E52" s="16">
        <f t="shared" si="6"/>
        <v>100</v>
      </c>
      <c r="F52" s="16">
        <f t="shared" si="7"/>
        <v>0</v>
      </c>
      <c r="G52" s="44"/>
    </row>
    <row r="53" spans="1:7" s="6" customFormat="1" ht="93" hidden="1" customHeight="1" outlineLevel="1" x14ac:dyDescent="0.25">
      <c r="A53" s="21" t="s">
        <v>75</v>
      </c>
      <c r="B53" s="21" t="s">
        <v>35</v>
      </c>
      <c r="C53" s="21">
        <v>200</v>
      </c>
      <c r="D53" s="21">
        <v>1545</v>
      </c>
      <c r="E53" s="16">
        <f t="shared" si="6"/>
        <v>772.5</v>
      </c>
      <c r="F53" s="16">
        <f t="shared" si="7"/>
        <v>672.5</v>
      </c>
      <c r="G53" s="21"/>
    </row>
    <row r="54" spans="1:7" s="6" customFormat="1" ht="84" hidden="1" customHeight="1" outlineLevel="1" x14ac:dyDescent="0.25">
      <c r="A54" s="21" t="s">
        <v>76</v>
      </c>
      <c r="B54" s="21" t="s">
        <v>35</v>
      </c>
      <c r="C54" s="21">
        <v>30</v>
      </c>
      <c r="D54" s="21">
        <v>30</v>
      </c>
      <c r="E54" s="16">
        <f t="shared" si="6"/>
        <v>100</v>
      </c>
      <c r="F54" s="16">
        <f t="shared" si="7"/>
        <v>0</v>
      </c>
      <c r="G54" s="21"/>
    </row>
    <row r="55" spans="1:7" s="6" customFormat="1" ht="51" hidden="1" customHeight="1" outlineLevel="1" x14ac:dyDescent="0.25">
      <c r="A55" s="21" t="s">
        <v>77</v>
      </c>
      <c r="B55" s="21" t="s">
        <v>35</v>
      </c>
      <c r="C55" s="21">
        <v>30</v>
      </c>
      <c r="D55" s="21">
        <v>30</v>
      </c>
      <c r="E55" s="16">
        <f t="shared" si="6"/>
        <v>100</v>
      </c>
      <c r="F55" s="16">
        <f t="shared" si="7"/>
        <v>0</v>
      </c>
      <c r="G55" s="21"/>
    </row>
    <row r="56" spans="1:7" s="6" customFormat="1" ht="122.25" hidden="1" customHeight="1" outlineLevel="1" x14ac:dyDescent="0.25">
      <c r="A56" s="21" t="s">
        <v>78</v>
      </c>
      <c r="B56" s="21" t="s">
        <v>12</v>
      </c>
      <c r="C56" s="21">
        <v>60</v>
      </c>
      <c r="D56" s="21">
        <v>26.2</v>
      </c>
      <c r="E56" s="16">
        <f t="shared" si="6"/>
        <v>43.666666666666664</v>
      </c>
      <c r="F56" s="16">
        <f t="shared" si="7"/>
        <v>-56.333333333333336</v>
      </c>
      <c r="G56" s="46" t="s">
        <v>79</v>
      </c>
    </row>
    <row r="57" spans="1:7" s="6" customFormat="1" ht="96" hidden="1" customHeight="1" outlineLevel="1" x14ac:dyDescent="0.25">
      <c r="A57" s="21" t="s">
        <v>80</v>
      </c>
      <c r="B57" s="21" t="s">
        <v>12</v>
      </c>
      <c r="C57" s="21">
        <v>60</v>
      </c>
      <c r="D57" s="21">
        <v>60</v>
      </c>
      <c r="E57" s="16">
        <f t="shared" si="6"/>
        <v>100</v>
      </c>
      <c r="F57" s="16">
        <f t="shared" si="7"/>
        <v>0</v>
      </c>
      <c r="G57" s="21"/>
    </row>
    <row r="58" spans="1:7" s="6" customFormat="1" ht="109.5" hidden="1" customHeight="1" outlineLevel="1" x14ac:dyDescent="0.25">
      <c r="A58" s="21" t="s">
        <v>81</v>
      </c>
      <c r="B58" s="21" t="s">
        <v>26</v>
      </c>
      <c r="C58" s="21">
        <v>156</v>
      </c>
      <c r="D58" s="21">
        <v>52</v>
      </c>
      <c r="E58" s="16">
        <f t="shared" si="6"/>
        <v>33.333333333333329</v>
      </c>
      <c r="F58" s="16">
        <f t="shared" si="7"/>
        <v>-66.666666666666671</v>
      </c>
      <c r="G58" s="46" t="s">
        <v>82</v>
      </c>
    </row>
    <row r="59" spans="1:7" s="6" customFormat="1" ht="69.75" hidden="1" customHeight="1" outlineLevel="1" x14ac:dyDescent="0.25">
      <c r="A59" s="21" t="s">
        <v>83</v>
      </c>
      <c r="B59" s="21" t="s">
        <v>12</v>
      </c>
      <c r="C59" s="21">
        <v>39</v>
      </c>
      <c r="D59" s="21">
        <v>39</v>
      </c>
      <c r="E59" s="16">
        <f t="shared" si="6"/>
        <v>100</v>
      </c>
      <c r="F59" s="16">
        <f t="shared" si="7"/>
        <v>0</v>
      </c>
      <c r="G59" s="21"/>
    </row>
    <row r="60" spans="1:7" s="6" customFormat="1" ht="90" hidden="1" customHeight="1" outlineLevel="1" x14ac:dyDescent="0.25">
      <c r="A60" s="21" t="s">
        <v>84</v>
      </c>
      <c r="B60" s="21" t="s">
        <v>12</v>
      </c>
      <c r="C60" s="21">
        <v>60</v>
      </c>
      <c r="D60" s="21">
        <v>60</v>
      </c>
      <c r="E60" s="16">
        <f t="shared" si="6"/>
        <v>100</v>
      </c>
      <c r="F60" s="16">
        <f t="shared" si="7"/>
        <v>0</v>
      </c>
      <c r="G60" s="21"/>
    </row>
    <row r="61" spans="1:7" s="6" customFormat="1" ht="45" hidden="1" outlineLevel="1" x14ac:dyDescent="0.25">
      <c r="A61" s="21" t="s">
        <v>85</v>
      </c>
      <c r="B61" s="21" t="s">
        <v>35</v>
      </c>
      <c r="C61" s="21">
        <v>15</v>
      </c>
      <c r="D61" s="21">
        <v>105</v>
      </c>
      <c r="E61" s="16">
        <f t="shared" si="6"/>
        <v>700</v>
      </c>
      <c r="F61" s="16">
        <f t="shared" si="7"/>
        <v>600</v>
      </c>
      <c r="G61" s="21"/>
    </row>
    <row r="62" spans="1:7" s="6" customFormat="1" ht="71.25" hidden="1" customHeight="1" outlineLevel="1" x14ac:dyDescent="0.25">
      <c r="A62" s="21" t="s">
        <v>86</v>
      </c>
      <c r="B62" s="21" t="s">
        <v>26</v>
      </c>
      <c r="C62" s="21">
        <v>2</v>
      </c>
      <c r="D62" s="21">
        <v>2</v>
      </c>
      <c r="E62" s="16">
        <f t="shared" si="6"/>
        <v>100</v>
      </c>
      <c r="F62" s="16">
        <f t="shared" si="7"/>
        <v>0</v>
      </c>
      <c r="G62" s="21"/>
    </row>
    <row r="63" spans="1:7" s="6" customFormat="1" ht="71.25" hidden="1" customHeight="1" outlineLevel="1" x14ac:dyDescent="0.25">
      <c r="A63" s="21" t="s">
        <v>87</v>
      </c>
      <c r="B63" s="21" t="s">
        <v>26</v>
      </c>
      <c r="C63" s="21">
        <v>1</v>
      </c>
      <c r="D63" s="21">
        <v>1</v>
      </c>
      <c r="E63" s="16">
        <f t="shared" si="6"/>
        <v>100</v>
      </c>
      <c r="F63" s="16">
        <f t="shared" si="7"/>
        <v>0</v>
      </c>
      <c r="G63" s="21" t="s">
        <v>88</v>
      </c>
    </row>
    <row r="64" spans="1:7" s="6" customFormat="1" ht="71.25" hidden="1" customHeight="1" outlineLevel="1" x14ac:dyDescent="0.25">
      <c r="A64" s="21" t="s">
        <v>89</v>
      </c>
      <c r="B64" s="21" t="s">
        <v>12</v>
      </c>
      <c r="C64" s="21">
        <v>42</v>
      </c>
      <c r="D64" s="21">
        <v>42</v>
      </c>
      <c r="E64" s="16">
        <f t="shared" si="6"/>
        <v>100</v>
      </c>
      <c r="F64" s="16">
        <f t="shared" si="7"/>
        <v>0</v>
      </c>
      <c r="G64" s="21"/>
    </row>
    <row r="65" spans="1:7" s="6" customFormat="1" ht="111.75" hidden="1" customHeight="1" outlineLevel="1" x14ac:dyDescent="0.25">
      <c r="A65" s="21" t="s">
        <v>90</v>
      </c>
      <c r="B65" s="21" t="s">
        <v>12</v>
      </c>
      <c r="C65" s="21">
        <v>12</v>
      </c>
      <c r="D65" s="21">
        <v>0.4</v>
      </c>
      <c r="E65" s="16">
        <f t="shared" si="6"/>
        <v>3.3333333333333335</v>
      </c>
      <c r="F65" s="16">
        <f t="shared" si="7"/>
        <v>-96.666666666666671</v>
      </c>
      <c r="G65" s="46" t="s">
        <v>91</v>
      </c>
    </row>
    <row r="66" spans="1:7" ht="90" hidden="1" customHeight="1" outlineLevel="1" x14ac:dyDescent="0.25">
      <c r="A66" s="21" t="s">
        <v>92</v>
      </c>
      <c r="B66" s="21" t="s">
        <v>93</v>
      </c>
      <c r="C66" s="21">
        <v>1</v>
      </c>
      <c r="D66" s="21">
        <v>1</v>
      </c>
      <c r="E66" s="16">
        <f t="shared" si="6"/>
        <v>100</v>
      </c>
      <c r="F66" s="16">
        <f t="shared" si="7"/>
        <v>0</v>
      </c>
      <c r="G66" s="21"/>
    </row>
    <row r="67" spans="1:7" ht="90" hidden="1" customHeight="1" outlineLevel="1" x14ac:dyDescent="0.25">
      <c r="A67" s="21" t="s">
        <v>94</v>
      </c>
      <c r="B67" s="21" t="s">
        <v>93</v>
      </c>
      <c r="C67" s="21">
        <v>1</v>
      </c>
      <c r="D67" s="21">
        <v>1</v>
      </c>
      <c r="E67" s="16">
        <f t="shared" si="6"/>
        <v>100</v>
      </c>
      <c r="F67" s="16">
        <f t="shared" si="7"/>
        <v>0</v>
      </c>
      <c r="G67" s="21"/>
    </row>
    <row r="68" spans="1:7" ht="195.75" hidden="1" customHeight="1" outlineLevel="1" x14ac:dyDescent="0.25">
      <c r="A68" s="47" t="s">
        <v>95</v>
      </c>
      <c r="B68" s="21" t="s">
        <v>93</v>
      </c>
      <c r="C68" s="21">
        <v>1</v>
      </c>
      <c r="D68" s="21">
        <v>1</v>
      </c>
      <c r="E68" s="16">
        <f t="shared" si="6"/>
        <v>100</v>
      </c>
      <c r="F68" s="16">
        <f t="shared" si="7"/>
        <v>0</v>
      </c>
      <c r="G68" s="21"/>
    </row>
    <row r="69" spans="1:7" ht="117" hidden="1" customHeight="1" outlineLevel="1" x14ac:dyDescent="0.25">
      <c r="A69" s="21" t="s">
        <v>96</v>
      </c>
      <c r="B69" s="21" t="s">
        <v>35</v>
      </c>
      <c r="C69" s="21">
        <v>68</v>
      </c>
      <c r="D69" s="21">
        <v>70</v>
      </c>
      <c r="E69" s="16">
        <f t="shared" si="6"/>
        <v>102.94117647058823</v>
      </c>
      <c r="F69" s="16">
        <f t="shared" si="7"/>
        <v>2.941176470588232</v>
      </c>
      <c r="G69" s="21"/>
    </row>
    <row r="70" spans="1:7" ht="135" hidden="1" customHeight="1" outlineLevel="1" x14ac:dyDescent="0.25">
      <c r="A70" s="21" t="s">
        <v>97</v>
      </c>
      <c r="B70" s="21" t="s">
        <v>12</v>
      </c>
      <c r="C70" s="21">
        <v>10</v>
      </c>
      <c r="D70" s="21">
        <v>3.2</v>
      </c>
      <c r="E70" s="16">
        <f t="shared" si="6"/>
        <v>32</v>
      </c>
      <c r="F70" s="16">
        <f t="shared" si="7"/>
        <v>-68</v>
      </c>
      <c r="G70" s="46" t="s">
        <v>98</v>
      </c>
    </row>
    <row r="71" spans="1:7" ht="66" hidden="1" customHeight="1" outlineLevel="1" x14ac:dyDescent="0.25">
      <c r="A71" s="21" t="s">
        <v>99</v>
      </c>
      <c r="B71" s="21" t="s">
        <v>12</v>
      </c>
      <c r="C71" s="21">
        <v>10</v>
      </c>
      <c r="D71" s="21">
        <v>3.2</v>
      </c>
      <c r="E71" s="16">
        <f t="shared" si="6"/>
        <v>32</v>
      </c>
      <c r="F71" s="16">
        <f t="shared" si="7"/>
        <v>-68</v>
      </c>
      <c r="G71" s="21"/>
    </row>
    <row r="72" spans="1:7" ht="60" hidden="1" outlineLevel="1" x14ac:dyDescent="0.25">
      <c r="A72" s="21" t="s">
        <v>100</v>
      </c>
      <c r="B72" s="21" t="s">
        <v>35</v>
      </c>
      <c r="C72" s="21">
        <v>180</v>
      </c>
      <c r="D72" s="21">
        <v>219</v>
      </c>
      <c r="E72" s="16">
        <f t="shared" si="6"/>
        <v>121.66666666666666</v>
      </c>
      <c r="F72" s="16">
        <f t="shared" si="7"/>
        <v>21.666666666666657</v>
      </c>
      <c r="G72" s="21"/>
    </row>
    <row r="73" spans="1:7" ht="60" hidden="1" outlineLevel="1" x14ac:dyDescent="0.25">
      <c r="A73" s="21" t="s">
        <v>100</v>
      </c>
      <c r="B73" s="21" t="s">
        <v>35</v>
      </c>
      <c r="C73" s="21">
        <v>180</v>
      </c>
      <c r="D73" s="21">
        <v>218</v>
      </c>
      <c r="E73" s="16">
        <f t="shared" si="6"/>
        <v>121.1111111111111</v>
      </c>
      <c r="F73" s="16">
        <f t="shared" si="7"/>
        <v>21.1111111111111</v>
      </c>
      <c r="G73" s="21"/>
    </row>
    <row r="74" spans="1:7" ht="60" hidden="1" outlineLevel="1" x14ac:dyDescent="0.25">
      <c r="A74" s="12" t="s">
        <v>100</v>
      </c>
      <c r="B74" s="12" t="s">
        <v>12</v>
      </c>
      <c r="C74" s="12">
        <v>0.2</v>
      </c>
      <c r="D74" s="12">
        <v>0.3</v>
      </c>
      <c r="E74" s="16">
        <f t="shared" si="6"/>
        <v>149.99999999999997</v>
      </c>
      <c r="F74" s="16">
        <f t="shared" si="7"/>
        <v>49.999999999999972</v>
      </c>
      <c r="G74" s="12"/>
    </row>
    <row r="75" spans="1:7" ht="75" hidden="1" outlineLevel="1" x14ac:dyDescent="0.25">
      <c r="A75" s="12" t="s">
        <v>101</v>
      </c>
      <c r="B75" s="12" t="s">
        <v>12</v>
      </c>
      <c r="C75" s="12">
        <v>1</v>
      </c>
      <c r="D75" s="12">
        <v>1.5</v>
      </c>
      <c r="E75" s="16">
        <f t="shared" si="6"/>
        <v>150</v>
      </c>
      <c r="F75" s="16">
        <f t="shared" si="7"/>
        <v>50</v>
      </c>
      <c r="G75" s="12"/>
    </row>
    <row r="76" spans="1:7" ht="75" hidden="1" outlineLevel="1" x14ac:dyDescent="0.25">
      <c r="A76" s="12" t="s">
        <v>102</v>
      </c>
      <c r="B76" s="12" t="s">
        <v>12</v>
      </c>
      <c r="C76" s="12">
        <v>0.3</v>
      </c>
      <c r="D76" s="12">
        <v>1.5</v>
      </c>
      <c r="E76" s="16">
        <f t="shared" si="6"/>
        <v>500</v>
      </c>
      <c r="F76" s="16">
        <f t="shared" si="7"/>
        <v>400</v>
      </c>
      <c r="G76" s="12"/>
    </row>
    <row r="77" spans="1:7" ht="105" hidden="1" outlineLevel="1" x14ac:dyDescent="0.25">
      <c r="A77" s="12" t="s">
        <v>103</v>
      </c>
      <c r="B77" s="12" t="s">
        <v>26</v>
      </c>
      <c r="C77" s="12">
        <v>1</v>
      </c>
      <c r="D77" s="12">
        <v>0</v>
      </c>
      <c r="E77" s="16">
        <f t="shared" si="6"/>
        <v>0</v>
      </c>
      <c r="F77" s="16">
        <f t="shared" si="7"/>
        <v>-100</v>
      </c>
      <c r="G77" s="48" t="s">
        <v>108</v>
      </c>
    </row>
    <row r="78" spans="1:7" ht="45" hidden="1" outlineLevel="1" x14ac:dyDescent="0.25">
      <c r="A78" s="12" t="s">
        <v>104</v>
      </c>
      <c r="B78" s="12" t="s">
        <v>12</v>
      </c>
      <c r="C78" s="12" t="s">
        <v>105</v>
      </c>
      <c r="D78" s="12" t="s">
        <v>105</v>
      </c>
      <c r="E78" s="16">
        <v>100</v>
      </c>
      <c r="F78" s="16">
        <f t="shared" si="7"/>
        <v>0</v>
      </c>
      <c r="G78" s="12"/>
    </row>
    <row r="79" spans="1:7" ht="78.75" hidden="1" outlineLevel="1" x14ac:dyDescent="0.25">
      <c r="A79" s="12" t="s">
        <v>106</v>
      </c>
      <c r="B79" s="12" t="s">
        <v>12</v>
      </c>
      <c r="C79" s="12" t="s">
        <v>107</v>
      </c>
      <c r="D79" s="12">
        <v>0</v>
      </c>
      <c r="E79" s="16">
        <v>0</v>
      </c>
      <c r="F79" s="16">
        <f>E79-100</f>
        <v>-100</v>
      </c>
      <c r="G79" s="48" t="s">
        <v>109</v>
      </c>
    </row>
    <row r="80" spans="1:7" ht="60" hidden="1" outlineLevel="1" x14ac:dyDescent="0.25">
      <c r="A80" s="12" t="s">
        <v>110</v>
      </c>
      <c r="B80" s="12" t="s">
        <v>26</v>
      </c>
      <c r="C80" s="12">
        <v>52</v>
      </c>
      <c r="D80" s="12">
        <v>52</v>
      </c>
      <c r="E80" s="16">
        <f t="shared" si="6"/>
        <v>100</v>
      </c>
      <c r="F80" s="16">
        <f t="shared" si="7"/>
        <v>0</v>
      </c>
      <c r="G80" s="12"/>
    </row>
    <row r="81" spans="1:7" ht="90" hidden="1" outlineLevel="1" x14ac:dyDescent="0.25">
      <c r="A81" s="12" t="s">
        <v>111</v>
      </c>
      <c r="B81" s="12" t="s">
        <v>26</v>
      </c>
      <c r="C81" s="12">
        <v>52</v>
      </c>
      <c r="D81" s="12">
        <v>52</v>
      </c>
      <c r="E81" s="16">
        <f t="shared" si="6"/>
        <v>100</v>
      </c>
      <c r="F81" s="16">
        <f t="shared" si="7"/>
        <v>0</v>
      </c>
      <c r="G81" s="12"/>
    </row>
    <row r="82" spans="1:7" ht="75" hidden="1" outlineLevel="1" x14ac:dyDescent="0.25">
      <c r="A82" s="12" t="s">
        <v>112</v>
      </c>
      <c r="B82" s="12" t="s">
        <v>26</v>
      </c>
      <c r="C82" s="12">
        <v>52</v>
      </c>
      <c r="D82" s="12">
        <v>52</v>
      </c>
      <c r="E82" s="16">
        <f t="shared" si="6"/>
        <v>100</v>
      </c>
      <c r="F82" s="16">
        <f t="shared" si="7"/>
        <v>0</v>
      </c>
      <c r="G82" s="12"/>
    </row>
    <row r="83" spans="1:7" ht="111.75" hidden="1" customHeight="1" outlineLevel="1" x14ac:dyDescent="0.25">
      <c r="A83" s="12" t="s">
        <v>113</v>
      </c>
      <c r="B83" s="12" t="s">
        <v>12</v>
      </c>
      <c r="C83" s="12">
        <v>50</v>
      </c>
      <c r="D83" s="12">
        <v>28.3</v>
      </c>
      <c r="E83" s="16">
        <f t="shared" si="6"/>
        <v>56.600000000000009</v>
      </c>
      <c r="F83" s="16">
        <f t="shared" si="7"/>
        <v>-43.399999999999991</v>
      </c>
      <c r="G83" s="48" t="s">
        <v>114</v>
      </c>
    </row>
    <row r="84" spans="1:7" s="7" customFormat="1" ht="135" hidden="1" outlineLevel="1" x14ac:dyDescent="0.25">
      <c r="A84" s="49" t="s">
        <v>115</v>
      </c>
      <c r="B84" s="22" t="s">
        <v>12</v>
      </c>
      <c r="C84" s="22">
        <v>100</v>
      </c>
      <c r="D84" s="22">
        <v>100</v>
      </c>
      <c r="E84" s="16">
        <f t="shared" si="6"/>
        <v>100</v>
      </c>
      <c r="F84" s="16">
        <f t="shared" si="7"/>
        <v>0</v>
      </c>
      <c r="G84" s="50"/>
    </row>
    <row r="85" spans="1:7" s="7" customFormat="1" ht="75" hidden="1" outlineLevel="1" x14ac:dyDescent="0.25">
      <c r="A85" s="12" t="s">
        <v>116</v>
      </c>
      <c r="B85" s="12" t="s">
        <v>35</v>
      </c>
      <c r="C85" s="12">
        <v>60</v>
      </c>
      <c r="D85" s="12">
        <v>60</v>
      </c>
      <c r="E85" s="16">
        <f t="shared" si="6"/>
        <v>100</v>
      </c>
      <c r="F85" s="16">
        <f t="shared" si="7"/>
        <v>0</v>
      </c>
      <c r="G85" s="12"/>
    </row>
    <row r="86" spans="1:7" s="7" customFormat="1" ht="90" hidden="1" outlineLevel="1" x14ac:dyDescent="0.25">
      <c r="A86" s="12" t="s">
        <v>117</v>
      </c>
      <c r="B86" s="12" t="s">
        <v>93</v>
      </c>
      <c r="C86" s="12">
        <v>1</v>
      </c>
      <c r="D86" s="12">
        <v>1</v>
      </c>
      <c r="E86" s="16">
        <f t="shared" si="6"/>
        <v>100</v>
      </c>
      <c r="F86" s="16">
        <f t="shared" si="7"/>
        <v>0</v>
      </c>
      <c r="G86" s="12"/>
    </row>
    <row r="87" spans="1:7" s="7" customFormat="1" ht="105" hidden="1" outlineLevel="1" x14ac:dyDescent="0.25">
      <c r="A87" s="12" t="s">
        <v>118</v>
      </c>
      <c r="B87" s="12" t="s">
        <v>26</v>
      </c>
      <c r="C87" s="12">
        <v>52</v>
      </c>
      <c r="D87" s="12">
        <v>52</v>
      </c>
      <c r="E87" s="16">
        <f t="shared" ref="E87:E99" si="8">D87/C87*100</f>
        <v>100</v>
      </c>
      <c r="F87" s="16">
        <f t="shared" si="7"/>
        <v>0</v>
      </c>
      <c r="G87" s="12"/>
    </row>
    <row r="88" spans="1:7" s="7" customFormat="1" ht="135" hidden="1" outlineLevel="1" x14ac:dyDescent="0.25">
      <c r="A88" s="12" t="s">
        <v>119</v>
      </c>
      <c r="B88" s="12" t="s">
        <v>26</v>
      </c>
      <c r="C88" s="12">
        <v>16</v>
      </c>
      <c r="D88" s="12">
        <v>16</v>
      </c>
      <c r="E88" s="16">
        <f t="shared" si="8"/>
        <v>100</v>
      </c>
      <c r="F88" s="16">
        <f t="shared" si="7"/>
        <v>0</v>
      </c>
      <c r="G88" s="12"/>
    </row>
    <row r="89" spans="1:7" s="7" customFormat="1" ht="45" hidden="1" outlineLevel="1" x14ac:dyDescent="0.25">
      <c r="A89" s="12" t="s">
        <v>120</v>
      </c>
      <c r="B89" s="12" t="s">
        <v>93</v>
      </c>
      <c r="C89" s="12">
        <v>1</v>
      </c>
      <c r="D89" s="12">
        <v>1</v>
      </c>
      <c r="E89" s="16">
        <f t="shared" si="8"/>
        <v>100</v>
      </c>
      <c r="F89" s="16">
        <f t="shared" ref="F89:F99" si="9">E89-100</f>
        <v>0</v>
      </c>
      <c r="G89" s="12"/>
    </row>
    <row r="90" spans="1:7" s="7" customFormat="1" ht="67.5" hidden="1" outlineLevel="1" x14ac:dyDescent="0.25">
      <c r="A90" s="12" t="s">
        <v>121</v>
      </c>
      <c r="B90" s="12" t="s">
        <v>12</v>
      </c>
      <c r="C90" s="12">
        <v>4</v>
      </c>
      <c r="D90" s="12">
        <v>14.4</v>
      </c>
      <c r="E90" s="16">
        <f t="shared" si="8"/>
        <v>360</v>
      </c>
      <c r="F90" s="16">
        <f t="shared" si="9"/>
        <v>260</v>
      </c>
      <c r="G90" s="48" t="s">
        <v>122</v>
      </c>
    </row>
    <row r="91" spans="1:7" s="7" customFormat="1" ht="75" hidden="1" outlineLevel="1" x14ac:dyDescent="0.25">
      <c r="A91" s="12" t="s">
        <v>123</v>
      </c>
      <c r="B91" s="12" t="s">
        <v>26</v>
      </c>
      <c r="C91" s="12">
        <v>2</v>
      </c>
      <c r="D91" s="12">
        <v>2</v>
      </c>
      <c r="E91" s="16">
        <f t="shared" si="8"/>
        <v>100</v>
      </c>
      <c r="F91" s="16">
        <f t="shared" si="9"/>
        <v>0</v>
      </c>
      <c r="G91" s="12"/>
    </row>
    <row r="92" spans="1:7" s="7" customFormat="1" ht="90" hidden="1" outlineLevel="1" x14ac:dyDescent="0.25">
      <c r="A92" s="12" t="s">
        <v>124</v>
      </c>
      <c r="B92" s="12" t="s">
        <v>26</v>
      </c>
      <c r="C92" s="12">
        <v>1</v>
      </c>
      <c r="D92" s="12">
        <v>1</v>
      </c>
      <c r="E92" s="16">
        <f t="shared" si="8"/>
        <v>100</v>
      </c>
      <c r="F92" s="16">
        <f t="shared" si="9"/>
        <v>0</v>
      </c>
      <c r="G92" s="12"/>
    </row>
    <row r="93" spans="1:7" s="7" customFormat="1" ht="30" hidden="1" outlineLevel="1" x14ac:dyDescent="0.25">
      <c r="A93" s="12" t="s">
        <v>125</v>
      </c>
      <c r="B93" s="12" t="s">
        <v>26</v>
      </c>
      <c r="C93" s="12">
        <v>18</v>
      </c>
      <c r="D93" s="12">
        <v>18</v>
      </c>
      <c r="E93" s="16">
        <f t="shared" si="8"/>
        <v>100</v>
      </c>
      <c r="F93" s="16">
        <f t="shared" si="9"/>
        <v>0</v>
      </c>
      <c r="G93" s="12"/>
    </row>
    <row r="94" spans="1:7" s="7" customFormat="1" ht="30" hidden="1" outlineLevel="1" x14ac:dyDescent="0.25">
      <c r="A94" s="12" t="s">
        <v>126</v>
      </c>
      <c r="B94" s="12" t="s">
        <v>93</v>
      </c>
      <c r="C94" s="12">
        <v>1</v>
      </c>
      <c r="D94" s="12">
        <v>1</v>
      </c>
      <c r="E94" s="16">
        <f t="shared" si="8"/>
        <v>100</v>
      </c>
      <c r="F94" s="16">
        <f t="shared" si="9"/>
        <v>0</v>
      </c>
      <c r="G94" s="12"/>
    </row>
    <row r="95" spans="1:7" s="7" customFormat="1" ht="45" hidden="1" outlineLevel="1" x14ac:dyDescent="0.25">
      <c r="A95" s="12" t="s">
        <v>127</v>
      </c>
      <c r="B95" s="12" t="s">
        <v>93</v>
      </c>
      <c r="C95" s="12">
        <v>1</v>
      </c>
      <c r="D95" s="12">
        <v>1</v>
      </c>
      <c r="E95" s="16">
        <f t="shared" si="8"/>
        <v>100</v>
      </c>
      <c r="F95" s="16">
        <f t="shared" si="9"/>
        <v>0</v>
      </c>
      <c r="G95" s="12"/>
    </row>
    <row r="96" spans="1:7" s="7" customFormat="1" hidden="1" outlineLevel="1" x14ac:dyDescent="0.25">
      <c r="A96" s="12" t="s">
        <v>128</v>
      </c>
      <c r="B96" s="12" t="s">
        <v>12</v>
      </c>
      <c r="C96" s="12">
        <v>11</v>
      </c>
      <c r="D96" s="12">
        <v>7.7</v>
      </c>
      <c r="E96" s="16">
        <f t="shared" si="8"/>
        <v>70</v>
      </c>
      <c r="F96" s="16">
        <f t="shared" si="9"/>
        <v>-30</v>
      </c>
      <c r="G96" s="12"/>
    </row>
    <row r="97" spans="1:7" s="7" customFormat="1" hidden="1" outlineLevel="1" x14ac:dyDescent="0.25">
      <c r="A97" s="12" t="s">
        <v>128</v>
      </c>
      <c r="B97" s="12" t="s">
        <v>12</v>
      </c>
      <c r="C97" s="12">
        <v>11</v>
      </c>
      <c r="D97" s="12">
        <v>7.7</v>
      </c>
      <c r="E97" s="16">
        <f t="shared" si="8"/>
        <v>70</v>
      </c>
      <c r="F97" s="16">
        <f t="shared" si="9"/>
        <v>-30</v>
      </c>
      <c r="G97" s="12"/>
    </row>
    <row r="98" spans="1:7" s="7" customFormat="1" hidden="1" outlineLevel="1" x14ac:dyDescent="0.25">
      <c r="A98" s="12" t="s">
        <v>128</v>
      </c>
      <c r="B98" s="12" t="s">
        <v>12</v>
      </c>
      <c r="C98" s="12">
        <v>11</v>
      </c>
      <c r="D98" s="12">
        <v>7.7</v>
      </c>
      <c r="E98" s="16">
        <f t="shared" si="8"/>
        <v>70</v>
      </c>
      <c r="F98" s="16">
        <f t="shared" si="9"/>
        <v>-30</v>
      </c>
      <c r="G98" s="12"/>
    </row>
    <row r="99" spans="1:7" s="7" customFormat="1" hidden="1" outlineLevel="1" x14ac:dyDescent="0.25">
      <c r="A99" s="12" t="s">
        <v>128</v>
      </c>
      <c r="B99" s="12" t="s">
        <v>12</v>
      </c>
      <c r="C99" s="12">
        <v>11</v>
      </c>
      <c r="D99" s="12">
        <v>7.7</v>
      </c>
      <c r="E99" s="16">
        <f t="shared" si="8"/>
        <v>70</v>
      </c>
      <c r="F99" s="16">
        <f t="shared" si="9"/>
        <v>-30</v>
      </c>
      <c r="G99" s="12"/>
    </row>
    <row r="100" spans="1:7" s="8" customFormat="1" ht="29.25" hidden="1" customHeight="1" outlineLevel="1" x14ac:dyDescent="0.25">
      <c r="A100" s="113" t="s">
        <v>129</v>
      </c>
      <c r="B100" s="114"/>
      <c r="C100" s="114"/>
      <c r="D100" s="114"/>
      <c r="E100" s="114"/>
      <c r="F100" s="114"/>
      <c r="G100" s="115"/>
    </row>
    <row r="101" spans="1:7" s="7" customFormat="1" ht="45" hidden="1" outlineLevel="1" x14ac:dyDescent="0.25">
      <c r="A101" s="51" t="s">
        <v>134</v>
      </c>
      <c r="B101" s="9" t="s">
        <v>31</v>
      </c>
      <c r="C101" s="9">
        <v>7.0000000000000007E-2</v>
      </c>
      <c r="D101" s="9">
        <v>1.7999999999999999E-2</v>
      </c>
      <c r="E101" s="9">
        <f>D101/C101*100</f>
        <v>25.714285714285712</v>
      </c>
      <c r="F101" s="9">
        <f>E101-100</f>
        <v>-74.285714285714292</v>
      </c>
      <c r="G101" s="43" t="s">
        <v>130</v>
      </c>
    </row>
    <row r="102" spans="1:7" s="7" customFormat="1" ht="54.75" hidden="1" customHeight="1" outlineLevel="1" x14ac:dyDescent="0.25">
      <c r="A102" s="9" t="s">
        <v>131</v>
      </c>
      <c r="B102" s="9" t="s">
        <v>132</v>
      </c>
      <c r="C102" s="9">
        <v>1000</v>
      </c>
      <c r="D102" s="9">
        <v>1232</v>
      </c>
      <c r="E102" s="9">
        <f t="shared" ref="E102:E116" si="10">D102/C102*100</f>
        <v>123.2</v>
      </c>
      <c r="F102" s="9">
        <f t="shared" ref="F102:F116" si="11">E102-100</f>
        <v>23.200000000000003</v>
      </c>
      <c r="G102" s="43" t="s">
        <v>130</v>
      </c>
    </row>
    <row r="103" spans="1:7" s="7" customFormat="1" ht="75" hidden="1" outlineLevel="1" x14ac:dyDescent="0.25">
      <c r="A103" s="9" t="s">
        <v>133</v>
      </c>
      <c r="B103" s="9" t="s">
        <v>31</v>
      </c>
      <c r="C103" s="9">
        <v>4.45</v>
      </c>
      <c r="D103" s="9">
        <v>0</v>
      </c>
      <c r="E103" s="9">
        <f t="shared" si="10"/>
        <v>0</v>
      </c>
      <c r="F103" s="9">
        <f t="shared" si="11"/>
        <v>-100</v>
      </c>
      <c r="G103" s="43" t="s">
        <v>130</v>
      </c>
    </row>
    <row r="104" spans="1:7" s="7" customFormat="1" ht="33.75" hidden="1" outlineLevel="1" x14ac:dyDescent="0.25">
      <c r="A104" s="9" t="s">
        <v>135</v>
      </c>
      <c r="B104" s="9" t="s">
        <v>35</v>
      </c>
      <c r="C104" s="9">
        <v>7960</v>
      </c>
      <c r="D104" s="9">
        <v>8312</v>
      </c>
      <c r="E104" s="9">
        <f t="shared" si="10"/>
        <v>104.42211055276383</v>
      </c>
      <c r="F104" s="9">
        <f t="shared" si="11"/>
        <v>4.4221105527638258</v>
      </c>
      <c r="G104" s="43" t="s">
        <v>130</v>
      </c>
    </row>
    <row r="105" spans="1:7" s="7" customFormat="1" ht="45" hidden="1" outlineLevel="1" x14ac:dyDescent="0.25">
      <c r="A105" s="9" t="s">
        <v>136</v>
      </c>
      <c r="B105" s="9" t="s">
        <v>12</v>
      </c>
      <c r="C105" s="9">
        <v>16.2</v>
      </c>
      <c r="D105" s="9">
        <v>17.3</v>
      </c>
      <c r="E105" s="9">
        <f t="shared" si="10"/>
        <v>106.79012345679013</v>
      </c>
      <c r="F105" s="9">
        <f t="shared" si="11"/>
        <v>6.790123456790127</v>
      </c>
      <c r="G105" s="43" t="s">
        <v>130</v>
      </c>
    </row>
    <row r="106" spans="1:7" s="7" customFormat="1" ht="45" hidden="1" outlineLevel="1" x14ac:dyDescent="0.25">
      <c r="A106" s="9" t="s">
        <v>137</v>
      </c>
      <c r="B106" s="9" t="s">
        <v>138</v>
      </c>
      <c r="C106" s="9">
        <v>1.8</v>
      </c>
      <c r="D106" s="9">
        <v>1.8</v>
      </c>
      <c r="E106" s="9">
        <f t="shared" si="10"/>
        <v>100</v>
      </c>
      <c r="F106" s="9">
        <f t="shared" si="11"/>
        <v>0</v>
      </c>
      <c r="G106" s="9"/>
    </row>
    <row r="107" spans="1:7" s="7" customFormat="1" ht="45" hidden="1" outlineLevel="1" x14ac:dyDescent="0.25">
      <c r="A107" s="9" t="s">
        <v>139</v>
      </c>
      <c r="B107" s="9" t="s">
        <v>12</v>
      </c>
      <c r="C107" s="9">
        <v>98</v>
      </c>
      <c r="D107" s="9">
        <v>98</v>
      </c>
      <c r="E107" s="9">
        <f t="shared" si="10"/>
        <v>100</v>
      </c>
      <c r="F107" s="9">
        <f t="shared" si="11"/>
        <v>0</v>
      </c>
      <c r="G107" s="9"/>
    </row>
    <row r="108" spans="1:7" s="7" customFormat="1" ht="45" hidden="1" outlineLevel="1" x14ac:dyDescent="0.25">
      <c r="A108" s="9" t="s">
        <v>140</v>
      </c>
      <c r="B108" s="9" t="s">
        <v>138</v>
      </c>
      <c r="C108" s="9">
        <v>0.5</v>
      </c>
      <c r="D108" s="9">
        <v>0.5</v>
      </c>
      <c r="E108" s="9">
        <f t="shared" si="10"/>
        <v>100</v>
      </c>
      <c r="F108" s="9">
        <f t="shared" si="11"/>
        <v>0</v>
      </c>
      <c r="G108" s="9"/>
    </row>
    <row r="109" spans="1:7" s="7" customFormat="1" hidden="1" outlineLevel="1" x14ac:dyDescent="0.25">
      <c r="A109" s="9" t="s">
        <v>141</v>
      </c>
      <c r="B109" s="9"/>
      <c r="C109" s="9"/>
      <c r="D109" s="9"/>
      <c r="E109" s="9"/>
      <c r="F109" s="9"/>
      <c r="G109" s="9"/>
    </row>
    <row r="110" spans="1:7" s="7" customFormat="1" ht="90" hidden="1" outlineLevel="1" x14ac:dyDescent="0.25">
      <c r="A110" s="9" t="s">
        <v>142</v>
      </c>
      <c r="B110" s="9" t="s">
        <v>26</v>
      </c>
      <c r="C110" s="9">
        <v>1</v>
      </c>
      <c r="D110" s="9">
        <v>1</v>
      </c>
      <c r="E110" s="9">
        <f t="shared" si="10"/>
        <v>100</v>
      </c>
      <c r="F110" s="9">
        <f t="shared" si="11"/>
        <v>0</v>
      </c>
      <c r="G110" s="9"/>
    </row>
    <row r="111" spans="1:7" s="7" customFormat="1" ht="60" hidden="1" outlineLevel="1" x14ac:dyDescent="0.25">
      <c r="A111" s="9" t="s">
        <v>143</v>
      </c>
      <c r="B111" s="9" t="s">
        <v>26</v>
      </c>
      <c r="C111" s="9">
        <v>52</v>
      </c>
      <c r="D111" s="9">
        <v>52</v>
      </c>
      <c r="E111" s="9">
        <f t="shared" si="10"/>
        <v>100</v>
      </c>
      <c r="F111" s="9">
        <f t="shared" si="11"/>
        <v>0</v>
      </c>
      <c r="G111" s="9"/>
    </row>
    <row r="112" spans="1:7" s="7" customFormat="1" ht="45" hidden="1" outlineLevel="1" x14ac:dyDescent="0.25">
      <c r="A112" s="9" t="s">
        <v>144</v>
      </c>
      <c r="B112" s="9" t="s">
        <v>26</v>
      </c>
      <c r="C112" s="9">
        <v>120</v>
      </c>
      <c r="D112" s="9">
        <v>194</v>
      </c>
      <c r="E112" s="9">
        <f t="shared" si="10"/>
        <v>161.66666666666666</v>
      </c>
      <c r="F112" s="9">
        <f t="shared" si="11"/>
        <v>61.666666666666657</v>
      </c>
      <c r="G112" s="9"/>
    </row>
    <row r="113" spans="1:7" s="7" customFormat="1" ht="45" hidden="1" outlineLevel="1" x14ac:dyDescent="0.25">
      <c r="A113" s="9" t="s">
        <v>145</v>
      </c>
      <c r="B113" s="9" t="s">
        <v>26</v>
      </c>
      <c r="C113" s="9">
        <v>600</v>
      </c>
      <c r="D113" s="9">
        <v>965</v>
      </c>
      <c r="E113" s="9">
        <f t="shared" si="10"/>
        <v>160.83333333333334</v>
      </c>
      <c r="F113" s="9">
        <f t="shared" si="11"/>
        <v>60.833333333333343</v>
      </c>
      <c r="G113" s="9"/>
    </row>
    <row r="114" spans="1:7" s="7" customFormat="1" ht="75" hidden="1" outlineLevel="1" x14ac:dyDescent="0.25">
      <c r="A114" s="9" t="s">
        <v>146</v>
      </c>
      <c r="B114" s="9" t="s">
        <v>12</v>
      </c>
      <c r="C114" s="9">
        <v>100</v>
      </c>
      <c r="D114" s="9">
        <v>100</v>
      </c>
      <c r="E114" s="9">
        <f t="shared" si="10"/>
        <v>100</v>
      </c>
      <c r="F114" s="9">
        <f t="shared" si="11"/>
        <v>0</v>
      </c>
      <c r="G114" s="9"/>
    </row>
    <row r="115" spans="1:7" s="7" customFormat="1" ht="75" hidden="1" outlineLevel="1" x14ac:dyDescent="0.25">
      <c r="A115" s="9" t="s">
        <v>147</v>
      </c>
      <c r="B115" s="9" t="s">
        <v>26</v>
      </c>
      <c r="C115" s="9">
        <v>150</v>
      </c>
      <c r="D115" s="9">
        <v>100</v>
      </c>
      <c r="E115" s="9">
        <f t="shared" si="10"/>
        <v>66.666666666666657</v>
      </c>
      <c r="F115" s="9">
        <f t="shared" si="11"/>
        <v>-33.333333333333343</v>
      </c>
      <c r="G115" s="9"/>
    </row>
    <row r="116" spans="1:7" s="7" customFormat="1" ht="45" hidden="1" outlineLevel="1" x14ac:dyDescent="0.25">
      <c r="A116" s="9" t="s">
        <v>144</v>
      </c>
      <c r="B116" s="9" t="s">
        <v>26</v>
      </c>
      <c r="C116" s="9">
        <v>120</v>
      </c>
      <c r="D116" s="9">
        <v>194</v>
      </c>
      <c r="E116" s="9">
        <f t="shared" si="10"/>
        <v>161.66666666666666</v>
      </c>
      <c r="F116" s="9">
        <f t="shared" si="11"/>
        <v>61.666666666666657</v>
      </c>
      <c r="G116" s="9"/>
    </row>
    <row r="117" spans="1:7" s="10" customFormat="1" ht="27.75" hidden="1" customHeight="1" outlineLevel="1" x14ac:dyDescent="0.25">
      <c r="A117" s="154" t="s">
        <v>148</v>
      </c>
      <c r="B117" s="154"/>
      <c r="C117" s="154"/>
      <c r="D117" s="154"/>
      <c r="E117" s="154"/>
      <c r="F117" s="154"/>
      <c r="G117" s="154"/>
    </row>
    <row r="118" spans="1:7" s="10" customFormat="1" ht="113.25" hidden="1" customHeight="1" outlineLevel="1" x14ac:dyDescent="0.25">
      <c r="A118" s="9" t="s">
        <v>149</v>
      </c>
      <c r="B118" s="9" t="s">
        <v>12</v>
      </c>
      <c r="C118" s="9">
        <v>88.5</v>
      </c>
      <c r="D118" s="9">
        <v>22</v>
      </c>
      <c r="E118" s="9">
        <f>D118/C118*100</f>
        <v>24.858757062146893</v>
      </c>
      <c r="F118" s="9">
        <f>E118-100</f>
        <v>-75.141242937853107</v>
      </c>
      <c r="G118" s="43" t="s">
        <v>150</v>
      </c>
    </row>
    <row r="119" spans="1:7" s="7" customFormat="1" ht="120" hidden="1" outlineLevel="1" x14ac:dyDescent="0.25">
      <c r="A119" s="12" t="s">
        <v>151</v>
      </c>
      <c r="B119" s="12" t="s">
        <v>12</v>
      </c>
      <c r="C119" s="12">
        <v>35</v>
      </c>
      <c r="D119" s="12">
        <v>43.3</v>
      </c>
      <c r="E119" s="9">
        <f t="shared" ref="E119:E128" si="12">D119/C119*100</f>
        <v>123.71428571428571</v>
      </c>
      <c r="F119" s="9">
        <f t="shared" ref="F119:F128" si="13">E119-100</f>
        <v>23.714285714285708</v>
      </c>
      <c r="G119" s="48" t="s">
        <v>152</v>
      </c>
    </row>
    <row r="120" spans="1:7" s="7" customFormat="1" ht="146.25" hidden="1" outlineLevel="1" x14ac:dyDescent="0.25">
      <c r="A120" s="12" t="s">
        <v>153</v>
      </c>
      <c r="B120" s="12" t="s">
        <v>12</v>
      </c>
      <c r="C120" s="12">
        <v>1.8</v>
      </c>
      <c r="D120" s="12">
        <v>3.6</v>
      </c>
      <c r="E120" s="9">
        <f t="shared" si="12"/>
        <v>200</v>
      </c>
      <c r="F120" s="9">
        <f t="shared" si="13"/>
        <v>100</v>
      </c>
      <c r="G120" s="48" t="s">
        <v>154</v>
      </c>
    </row>
    <row r="121" spans="1:7" s="7" customFormat="1" hidden="1" outlineLevel="1" x14ac:dyDescent="0.25">
      <c r="A121" s="12" t="s">
        <v>141</v>
      </c>
      <c r="B121" s="12"/>
      <c r="C121" s="12"/>
      <c r="D121" s="12"/>
      <c r="E121" s="9"/>
      <c r="F121" s="9"/>
      <c r="G121" s="12"/>
    </row>
    <row r="122" spans="1:7" s="7" customFormat="1" ht="105" hidden="1" outlineLevel="1" x14ac:dyDescent="0.25">
      <c r="A122" s="12" t="s">
        <v>155</v>
      </c>
      <c r="B122" s="12" t="s">
        <v>12</v>
      </c>
      <c r="C122" s="12">
        <v>35</v>
      </c>
      <c r="D122" s="12">
        <v>43.3</v>
      </c>
      <c r="E122" s="9">
        <f>D122/C122*100</f>
        <v>123.71428571428571</v>
      </c>
      <c r="F122" s="9">
        <f t="shared" si="13"/>
        <v>23.714285714285708</v>
      </c>
      <c r="G122" s="48" t="s">
        <v>156</v>
      </c>
    </row>
    <row r="123" spans="1:7" s="7" customFormat="1" ht="75" hidden="1" outlineLevel="1" x14ac:dyDescent="0.25">
      <c r="A123" s="12" t="s">
        <v>157</v>
      </c>
      <c r="B123" s="12" t="s">
        <v>35</v>
      </c>
      <c r="C123" s="12">
        <v>50</v>
      </c>
      <c r="D123" s="12">
        <v>50</v>
      </c>
      <c r="E123" s="9">
        <f t="shared" si="12"/>
        <v>100</v>
      </c>
      <c r="F123" s="9">
        <f t="shared" si="13"/>
        <v>0</v>
      </c>
      <c r="G123" s="12"/>
    </row>
    <row r="124" spans="1:7" s="7" customFormat="1" ht="75" hidden="1" outlineLevel="1" x14ac:dyDescent="0.25">
      <c r="A124" s="12" t="s">
        <v>158</v>
      </c>
      <c r="B124" s="12" t="s">
        <v>35</v>
      </c>
      <c r="C124" s="12">
        <v>10</v>
      </c>
      <c r="D124" s="12">
        <v>10</v>
      </c>
      <c r="E124" s="9">
        <f t="shared" si="12"/>
        <v>100</v>
      </c>
      <c r="F124" s="9">
        <f t="shared" si="13"/>
        <v>0</v>
      </c>
      <c r="G124" s="12"/>
    </row>
    <row r="125" spans="1:7" s="7" customFormat="1" ht="202.5" hidden="1" outlineLevel="1" x14ac:dyDescent="0.25">
      <c r="A125" s="12" t="s">
        <v>159</v>
      </c>
      <c r="B125" s="12" t="s">
        <v>12</v>
      </c>
      <c r="C125" s="12">
        <v>88.5</v>
      </c>
      <c r="D125" s="12">
        <v>22</v>
      </c>
      <c r="E125" s="9">
        <f t="shared" si="12"/>
        <v>24.858757062146893</v>
      </c>
      <c r="F125" s="9">
        <f t="shared" si="13"/>
        <v>-75.141242937853107</v>
      </c>
      <c r="G125" s="48" t="s">
        <v>160</v>
      </c>
    </row>
    <row r="126" spans="1:7" s="7" customFormat="1" ht="45" hidden="1" outlineLevel="1" x14ac:dyDescent="0.25">
      <c r="A126" s="12" t="s">
        <v>161</v>
      </c>
      <c r="B126" s="12" t="s">
        <v>26</v>
      </c>
      <c r="C126" s="12">
        <v>104</v>
      </c>
      <c r="D126" s="12">
        <v>49</v>
      </c>
      <c r="E126" s="9">
        <f t="shared" si="12"/>
        <v>47.115384615384613</v>
      </c>
      <c r="F126" s="9">
        <f t="shared" si="13"/>
        <v>-52.884615384615387</v>
      </c>
      <c r="G126" s="48" t="s">
        <v>162</v>
      </c>
    </row>
    <row r="127" spans="1:7" s="7" customFormat="1" ht="45" hidden="1" outlineLevel="1" x14ac:dyDescent="0.25">
      <c r="A127" s="12" t="s">
        <v>163</v>
      </c>
      <c r="B127" s="12" t="s">
        <v>35</v>
      </c>
      <c r="C127" s="12">
        <v>10</v>
      </c>
      <c r="D127" s="12">
        <v>10</v>
      </c>
      <c r="E127" s="9">
        <f t="shared" si="12"/>
        <v>100</v>
      </c>
      <c r="F127" s="9">
        <f t="shared" si="13"/>
        <v>0</v>
      </c>
      <c r="G127" s="12"/>
    </row>
    <row r="128" spans="1:7" s="7" customFormat="1" ht="45" hidden="1" outlineLevel="1" x14ac:dyDescent="0.25">
      <c r="A128" s="12" t="s">
        <v>164</v>
      </c>
      <c r="B128" s="12" t="s">
        <v>26</v>
      </c>
      <c r="C128" s="12">
        <v>1</v>
      </c>
      <c r="D128" s="12">
        <v>1</v>
      </c>
      <c r="E128" s="9">
        <f t="shared" si="12"/>
        <v>100</v>
      </c>
      <c r="F128" s="9">
        <f t="shared" si="13"/>
        <v>0</v>
      </c>
      <c r="G128" s="12"/>
    </row>
    <row r="129" spans="1:7" s="7" customFormat="1" hidden="1" outlineLevel="1" x14ac:dyDescent="0.25">
      <c r="A129" s="65" t="s">
        <v>1215</v>
      </c>
      <c r="B129" s="75"/>
      <c r="C129" s="75"/>
      <c r="D129" s="75"/>
      <c r="E129" s="75"/>
      <c r="F129" s="85">
        <f>F21+F22+F23+F25+F26+F27+F28+F29+F30+F31+F32+F34+F35+F36+F37+F38+F39+F40+F41+F42+F43+F44+F45+F46+F47+F48+F49+F50+F51+F52+F53+F54+F55+F56+F57+F58+F59+F60+F62+F61+F63+F64+F65+F66+F67+F68+F69+F70+F71+F72+F73+F74+F75+F76+F77+F78+F79+F80+F81+F82+F83+F84+F85+F86+F87+F88+F89+F90+F91+F92+F93+F94+F95+F96+F97+F98+F99+F101+F102+F103+F104+F105+F106+F107+F108+F110+F111+F112+F113+F114+F115+F116+F118+F119+F120+F122+F123+F124+F125+F126+F127+F128</f>
        <v>7567.4431867862058</v>
      </c>
      <c r="G129" s="75"/>
    </row>
    <row r="130" spans="1:7" s="7" customFormat="1" ht="29.25" hidden="1" customHeight="1" outlineLevel="1" x14ac:dyDescent="0.25">
      <c r="A130" s="162" t="s">
        <v>165</v>
      </c>
      <c r="B130" s="163"/>
      <c r="C130" s="163"/>
      <c r="D130" s="163"/>
      <c r="E130" s="163"/>
      <c r="F130" s="163"/>
      <c r="G130" s="163"/>
    </row>
    <row r="131" spans="1:7" s="7" customFormat="1" ht="60.75" hidden="1" customHeight="1" outlineLevel="1" x14ac:dyDescent="0.25">
      <c r="A131" s="9" t="s">
        <v>166</v>
      </c>
      <c r="B131" s="9" t="s">
        <v>12</v>
      </c>
      <c r="C131" s="9">
        <v>15.1</v>
      </c>
      <c r="D131" s="9">
        <v>14.6</v>
      </c>
      <c r="E131" s="9">
        <f>D131/C131*100</f>
        <v>96.688741721854313</v>
      </c>
      <c r="F131" s="9">
        <f>E131-100</f>
        <v>-3.3112582781456865</v>
      </c>
      <c r="G131" s="43" t="s">
        <v>167</v>
      </c>
    </row>
    <row r="132" spans="1:7" s="7" customFormat="1" ht="105" hidden="1" customHeight="1" outlineLevel="1" x14ac:dyDescent="0.25">
      <c r="A132" s="25" t="s">
        <v>168</v>
      </c>
      <c r="B132" s="25" t="s">
        <v>12</v>
      </c>
      <c r="C132" s="25">
        <v>99.6</v>
      </c>
      <c r="D132" s="25">
        <v>100</v>
      </c>
      <c r="E132" s="9">
        <f>D132/C132*100</f>
        <v>100.40160642570282</v>
      </c>
      <c r="F132" s="9">
        <f>E132-100</f>
        <v>0.40160642570282334</v>
      </c>
      <c r="G132" s="52" t="s">
        <v>169</v>
      </c>
    </row>
    <row r="133" spans="1:7" s="7" customFormat="1" ht="24" hidden="1" customHeight="1" outlineLevel="1" x14ac:dyDescent="0.25">
      <c r="A133" s="191" t="s">
        <v>170</v>
      </c>
      <c r="B133" s="192"/>
      <c r="C133" s="192"/>
      <c r="D133" s="192"/>
      <c r="E133" s="192"/>
      <c r="F133" s="192"/>
      <c r="G133" s="193"/>
    </row>
    <row r="134" spans="1:7" s="24" customFormat="1" ht="45" hidden="1" outlineLevel="1" x14ac:dyDescent="0.25">
      <c r="A134" s="12" t="s">
        <v>171</v>
      </c>
      <c r="B134" s="22" t="s">
        <v>12</v>
      </c>
      <c r="C134" s="22">
        <v>100</v>
      </c>
      <c r="D134" s="22">
        <v>100</v>
      </c>
      <c r="E134" s="22">
        <f>D134/C134*100</f>
        <v>100</v>
      </c>
      <c r="F134" s="22">
        <f>E134-100</f>
        <v>0</v>
      </c>
      <c r="G134" s="22"/>
    </row>
    <row r="135" spans="1:7" s="24" customFormat="1" ht="120" hidden="1" outlineLevel="1" x14ac:dyDescent="0.25">
      <c r="A135" s="12" t="s">
        <v>172</v>
      </c>
      <c r="B135" s="12" t="s">
        <v>12</v>
      </c>
      <c r="C135" s="12">
        <v>100</v>
      </c>
      <c r="D135" s="12">
        <v>99.9</v>
      </c>
      <c r="E135" s="22">
        <f t="shared" ref="E135:E163" si="14">D135/C135*100</f>
        <v>99.9</v>
      </c>
      <c r="F135" s="22">
        <f t="shared" ref="F135:F164" si="15">E135-100</f>
        <v>-9.9999999999994316E-2</v>
      </c>
      <c r="G135" s="12"/>
    </row>
    <row r="136" spans="1:7" s="24" customFormat="1" ht="105" hidden="1" outlineLevel="1" x14ac:dyDescent="0.25">
      <c r="A136" s="12" t="s">
        <v>173</v>
      </c>
      <c r="B136" s="12" t="s">
        <v>12</v>
      </c>
      <c r="C136" s="12">
        <v>100</v>
      </c>
      <c r="D136" s="12">
        <v>100</v>
      </c>
      <c r="E136" s="22">
        <f t="shared" si="14"/>
        <v>100</v>
      </c>
      <c r="F136" s="22">
        <f t="shared" si="15"/>
        <v>0</v>
      </c>
      <c r="G136" s="12"/>
    </row>
    <row r="137" spans="1:7" s="24" customFormat="1" ht="75" hidden="1" outlineLevel="1" x14ac:dyDescent="0.25">
      <c r="A137" s="12" t="s">
        <v>174</v>
      </c>
      <c r="B137" s="12" t="s">
        <v>12</v>
      </c>
      <c r="C137" s="12">
        <v>100</v>
      </c>
      <c r="D137" s="12">
        <v>100</v>
      </c>
      <c r="E137" s="22">
        <f t="shared" si="14"/>
        <v>100</v>
      </c>
      <c r="F137" s="22">
        <f t="shared" si="15"/>
        <v>0</v>
      </c>
      <c r="G137" s="12"/>
    </row>
    <row r="138" spans="1:7" s="24" customFormat="1" ht="45" hidden="1" outlineLevel="1" x14ac:dyDescent="0.25">
      <c r="A138" s="12" t="s">
        <v>175</v>
      </c>
      <c r="B138" s="12" t="s">
        <v>12</v>
      </c>
      <c r="C138" s="12">
        <v>100</v>
      </c>
      <c r="D138" s="12">
        <v>100</v>
      </c>
      <c r="E138" s="22">
        <f t="shared" si="14"/>
        <v>100</v>
      </c>
      <c r="F138" s="22">
        <f t="shared" si="15"/>
        <v>0</v>
      </c>
      <c r="G138" s="12"/>
    </row>
    <row r="139" spans="1:7" s="24" customFormat="1" ht="105" hidden="1" outlineLevel="1" x14ac:dyDescent="0.25">
      <c r="A139" s="12" t="s">
        <v>176</v>
      </c>
      <c r="B139" s="12" t="s">
        <v>12</v>
      </c>
      <c r="C139" s="12">
        <v>100</v>
      </c>
      <c r="D139" s="12">
        <v>100</v>
      </c>
      <c r="E139" s="22">
        <f t="shared" si="14"/>
        <v>100</v>
      </c>
      <c r="F139" s="22">
        <f t="shared" si="15"/>
        <v>0</v>
      </c>
      <c r="G139" s="12"/>
    </row>
    <row r="140" spans="1:7" s="24" customFormat="1" ht="105" hidden="1" outlineLevel="1" x14ac:dyDescent="0.25">
      <c r="A140" s="12" t="s">
        <v>177</v>
      </c>
      <c r="B140" s="12" t="s">
        <v>12</v>
      </c>
      <c r="C140" s="12">
        <v>100</v>
      </c>
      <c r="D140" s="12">
        <v>100</v>
      </c>
      <c r="E140" s="22">
        <f t="shared" si="14"/>
        <v>100</v>
      </c>
      <c r="F140" s="22">
        <f t="shared" si="15"/>
        <v>0</v>
      </c>
      <c r="G140" s="12"/>
    </row>
    <row r="141" spans="1:7" s="24" customFormat="1" ht="60" hidden="1" outlineLevel="1" x14ac:dyDescent="0.25">
      <c r="A141" s="12" t="s">
        <v>178</v>
      </c>
      <c r="B141" s="12" t="s">
        <v>12</v>
      </c>
      <c r="C141" s="12">
        <v>100</v>
      </c>
      <c r="D141" s="12">
        <v>100</v>
      </c>
      <c r="E141" s="22">
        <f t="shared" si="14"/>
        <v>100</v>
      </c>
      <c r="F141" s="22">
        <f t="shared" si="15"/>
        <v>0</v>
      </c>
      <c r="G141" s="12"/>
    </row>
    <row r="142" spans="1:7" s="24" customFormat="1" ht="105" hidden="1" outlineLevel="1" x14ac:dyDescent="0.25">
      <c r="A142" s="12" t="s">
        <v>179</v>
      </c>
      <c r="B142" s="12" t="s">
        <v>12</v>
      </c>
      <c r="C142" s="12">
        <v>100</v>
      </c>
      <c r="D142" s="12">
        <v>100</v>
      </c>
      <c r="E142" s="22">
        <f t="shared" si="14"/>
        <v>100</v>
      </c>
      <c r="F142" s="22">
        <f t="shared" si="15"/>
        <v>0</v>
      </c>
      <c r="G142" s="12"/>
    </row>
    <row r="143" spans="1:7" s="24" customFormat="1" ht="75" hidden="1" outlineLevel="1" x14ac:dyDescent="0.25">
      <c r="A143" s="12" t="s">
        <v>180</v>
      </c>
      <c r="B143" s="12" t="s">
        <v>12</v>
      </c>
      <c r="C143" s="12">
        <v>100</v>
      </c>
      <c r="D143" s="12">
        <v>100</v>
      </c>
      <c r="E143" s="22">
        <f t="shared" si="14"/>
        <v>100</v>
      </c>
      <c r="F143" s="22">
        <f t="shared" si="15"/>
        <v>0</v>
      </c>
      <c r="G143" s="12"/>
    </row>
    <row r="144" spans="1:7" s="24" customFormat="1" ht="75" hidden="1" outlineLevel="1" x14ac:dyDescent="0.25">
      <c r="A144" s="12" t="s">
        <v>181</v>
      </c>
      <c r="B144" s="12" t="s">
        <v>12</v>
      </c>
      <c r="C144" s="12">
        <v>100</v>
      </c>
      <c r="D144" s="12">
        <v>100</v>
      </c>
      <c r="E144" s="22">
        <f t="shared" si="14"/>
        <v>100</v>
      </c>
      <c r="F144" s="22">
        <f t="shared" si="15"/>
        <v>0</v>
      </c>
      <c r="G144" s="12"/>
    </row>
    <row r="145" spans="1:7" s="24" customFormat="1" ht="75" hidden="1" outlineLevel="1" x14ac:dyDescent="0.25">
      <c r="A145" s="12" t="s">
        <v>182</v>
      </c>
      <c r="B145" s="12" t="s">
        <v>12</v>
      </c>
      <c r="C145" s="12">
        <v>100</v>
      </c>
      <c r="D145" s="12">
        <v>99.9</v>
      </c>
      <c r="E145" s="22">
        <f t="shared" si="14"/>
        <v>99.9</v>
      </c>
      <c r="F145" s="22">
        <f t="shared" si="15"/>
        <v>-9.9999999999994316E-2</v>
      </c>
      <c r="G145" s="12"/>
    </row>
    <row r="146" spans="1:7" s="24" customFormat="1" ht="75" hidden="1" outlineLevel="1" x14ac:dyDescent="0.25">
      <c r="A146" s="12" t="s">
        <v>183</v>
      </c>
      <c r="B146" s="12" t="s">
        <v>12</v>
      </c>
      <c r="C146" s="12">
        <v>100</v>
      </c>
      <c r="D146" s="12">
        <v>100</v>
      </c>
      <c r="E146" s="22">
        <f t="shared" si="14"/>
        <v>100</v>
      </c>
      <c r="F146" s="22">
        <f t="shared" si="15"/>
        <v>0</v>
      </c>
      <c r="G146" s="12"/>
    </row>
    <row r="147" spans="1:7" s="24" customFormat="1" ht="135" hidden="1" outlineLevel="1" x14ac:dyDescent="0.25">
      <c r="A147" s="12" t="s">
        <v>184</v>
      </c>
      <c r="B147" s="12" t="s">
        <v>12</v>
      </c>
      <c r="C147" s="12">
        <v>100</v>
      </c>
      <c r="D147" s="12">
        <v>100</v>
      </c>
      <c r="E147" s="22">
        <f t="shared" si="14"/>
        <v>100</v>
      </c>
      <c r="F147" s="22">
        <f t="shared" si="15"/>
        <v>0</v>
      </c>
      <c r="G147" s="12"/>
    </row>
    <row r="148" spans="1:7" s="24" customFormat="1" ht="75" hidden="1" outlineLevel="1" x14ac:dyDescent="0.25">
      <c r="A148" s="12" t="s">
        <v>185</v>
      </c>
      <c r="B148" s="12" t="s">
        <v>12</v>
      </c>
      <c r="C148" s="12">
        <v>100</v>
      </c>
      <c r="D148" s="12">
        <v>100</v>
      </c>
      <c r="E148" s="22">
        <f t="shared" si="14"/>
        <v>100</v>
      </c>
      <c r="F148" s="22">
        <f t="shared" si="15"/>
        <v>0</v>
      </c>
      <c r="G148" s="12"/>
    </row>
    <row r="149" spans="1:7" s="24" customFormat="1" ht="77.25" hidden="1" customHeight="1" outlineLevel="1" x14ac:dyDescent="0.25">
      <c r="A149" s="12" t="s">
        <v>186</v>
      </c>
      <c r="B149" s="12" t="s">
        <v>12</v>
      </c>
      <c r="C149" s="12">
        <v>100</v>
      </c>
      <c r="D149" s="12">
        <v>100</v>
      </c>
      <c r="E149" s="22">
        <f t="shared" si="14"/>
        <v>100</v>
      </c>
      <c r="F149" s="22">
        <f t="shared" si="15"/>
        <v>0</v>
      </c>
      <c r="G149" s="12"/>
    </row>
    <row r="150" spans="1:7" s="24" customFormat="1" ht="80.25" hidden="1" customHeight="1" outlineLevel="1" x14ac:dyDescent="0.25">
      <c r="A150" s="12" t="s">
        <v>187</v>
      </c>
      <c r="B150" s="12" t="s">
        <v>12</v>
      </c>
      <c r="C150" s="12">
        <v>100</v>
      </c>
      <c r="D150" s="12">
        <v>100</v>
      </c>
      <c r="E150" s="22">
        <f t="shared" si="14"/>
        <v>100</v>
      </c>
      <c r="F150" s="22">
        <f t="shared" si="15"/>
        <v>0</v>
      </c>
      <c r="G150" s="12"/>
    </row>
    <row r="151" spans="1:7" s="24" customFormat="1" ht="80.25" hidden="1" customHeight="1" outlineLevel="1" x14ac:dyDescent="0.25">
      <c r="A151" s="12" t="s">
        <v>188</v>
      </c>
      <c r="B151" s="12" t="s">
        <v>12</v>
      </c>
      <c r="C151" s="12">
        <v>100</v>
      </c>
      <c r="D151" s="12">
        <v>100</v>
      </c>
      <c r="E151" s="22">
        <f t="shared" si="14"/>
        <v>100</v>
      </c>
      <c r="F151" s="22">
        <f t="shared" si="15"/>
        <v>0</v>
      </c>
      <c r="G151" s="12"/>
    </row>
    <row r="152" spans="1:7" s="24" customFormat="1" ht="162.75" hidden="1" customHeight="1" outlineLevel="1" x14ac:dyDescent="0.25">
      <c r="A152" s="11" t="s">
        <v>189</v>
      </c>
      <c r="B152" s="12" t="s">
        <v>12</v>
      </c>
      <c r="C152" s="12">
        <v>100</v>
      </c>
      <c r="D152" s="12">
        <v>100</v>
      </c>
      <c r="E152" s="22">
        <f t="shared" si="14"/>
        <v>100</v>
      </c>
      <c r="F152" s="22">
        <f t="shared" si="15"/>
        <v>0</v>
      </c>
      <c r="G152" s="12"/>
    </row>
    <row r="153" spans="1:7" s="24" customFormat="1" ht="100.5" hidden="1" customHeight="1" outlineLevel="1" x14ac:dyDescent="0.25">
      <c r="A153" s="12" t="s">
        <v>190</v>
      </c>
      <c r="B153" s="12" t="s">
        <v>12</v>
      </c>
      <c r="C153" s="12">
        <v>100</v>
      </c>
      <c r="D153" s="12">
        <v>100</v>
      </c>
      <c r="E153" s="22">
        <f t="shared" si="14"/>
        <v>100</v>
      </c>
      <c r="F153" s="22">
        <f t="shared" si="15"/>
        <v>0</v>
      </c>
      <c r="G153" s="12"/>
    </row>
    <row r="154" spans="1:7" s="24" customFormat="1" ht="78" hidden="1" customHeight="1" outlineLevel="1" x14ac:dyDescent="0.25">
      <c r="A154" s="12" t="s">
        <v>191</v>
      </c>
      <c r="B154" s="12" t="s">
        <v>12</v>
      </c>
      <c r="C154" s="12">
        <v>100</v>
      </c>
      <c r="D154" s="12">
        <v>100</v>
      </c>
      <c r="E154" s="22">
        <f t="shared" si="14"/>
        <v>100</v>
      </c>
      <c r="F154" s="22">
        <f t="shared" si="15"/>
        <v>0</v>
      </c>
      <c r="G154" s="12"/>
    </row>
    <row r="155" spans="1:7" s="24" customFormat="1" ht="80.25" hidden="1" customHeight="1" outlineLevel="1" x14ac:dyDescent="0.25">
      <c r="A155" s="12" t="s">
        <v>192</v>
      </c>
      <c r="B155" s="12" t="s">
        <v>12</v>
      </c>
      <c r="C155" s="12">
        <v>100</v>
      </c>
      <c r="D155" s="12">
        <v>0</v>
      </c>
      <c r="E155" s="22">
        <f t="shared" si="14"/>
        <v>0</v>
      </c>
      <c r="F155" s="22">
        <f t="shared" si="15"/>
        <v>-100</v>
      </c>
      <c r="G155" s="12"/>
    </row>
    <row r="156" spans="1:7" s="24" customFormat="1" ht="90.75" hidden="1" customHeight="1" outlineLevel="1" x14ac:dyDescent="0.25">
      <c r="A156" s="12" t="s">
        <v>193</v>
      </c>
      <c r="B156" s="12" t="s">
        <v>12</v>
      </c>
      <c r="C156" s="12">
        <v>100</v>
      </c>
      <c r="D156" s="12">
        <v>100</v>
      </c>
      <c r="E156" s="22">
        <f t="shared" si="14"/>
        <v>100</v>
      </c>
      <c r="F156" s="22">
        <f t="shared" si="15"/>
        <v>0</v>
      </c>
      <c r="G156" s="12"/>
    </row>
    <row r="157" spans="1:7" s="24" customFormat="1" ht="78.75" hidden="1" customHeight="1" outlineLevel="1" x14ac:dyDescent="0.25">
      <c r="A157" s="12" t="s">
        <v>194</v>
      </c>
      <c r="B157" s="12" t="s">
        <v>12</v>
      </c>
      <c r="C157" s="12">
        <v>100</v>
      </c>
      <c r="D157" s="12">
        <v>100</v>
      </c>
      <c r="E157" s="22">
        <f t="shared" si="14"/>
        <v>100</v>
      </c>
      <c r="F157" s="22">
        <f t="shared" si="15"/>
        <v>0</v>
      </c>
      <c r="G157" s="12"/>
    </row>
    <row r="158" spans="1:7" s="24" customFormat="1" ht="66" hidden="1" customHeight="1" outlineLevel="1" x14ac:dyDescent="0.25">
      <c r="A158" s="12" t="s">
        <v>195</v>
      </c>
      <c r="B158" s="22" t="s">
        <v>12</v>
      </c>
      <c r="C158" s="22">
        <v>100</v>
      </c>
      <c r="D158" s="22">
        <v>100</v>
      </c>
      <c r="E158" s="22">
        <f t="shared" si="14"/>
        <v>100</v>
      </c>
      <c r="F158" s="22">
        <f t="shared" si="15"/>
        <v>0</v>
      </c>
      <c r="G158" s="22"/>
    </row>
    <row r="159" spans="1:7" ht="78.75" hidden="1" customHeight="1" outlineLevel="1" x14ac:dyDescent="0.25">
      <c r="A159" s="11" t="s">
        <v>196</v>
      </c>
      <c r="B159" s="12" t="s">
        <v>12</v>
      </c>
      <c r="C159" s="12">
        <v>100</v>
      </c>
      <c r="D159" s="12">
        <v>98.5</v>
      </c>
      <c r="E159" s="22">
        <f t="shared" si="14"/>
        <v>98.5</v>
      </c>
      <c r="F159" s="22">
        <f t="shared" si="15"/>
        <v>-1.5</v>
      </c>
      <c r="G159" s="48" t="s">
        <v>197</v>
      </c>
    </row>
    <row r="160" spans="1:7" ht="75.75" hidden="1" customHeight="1" outlineLevel="1" x14ac:dyDescent="0.25">
      <c r="A160" s="11" t="s">
        <v>198</v>
      </c>
      <c r="B160" s="22" t="s">
        <v>12</v>
      </c>
      <c r="C160" s="53">
        <v>100</v>
      </c>
      <c r="D160" s="53">
        <v>0</v>
      </c>
      <c r="E160" s="22">
        <f t="shared" si="14"/>
        <v>0</v>
      </c>
      <c r="F160" s="22">
        <f t="shared" si="15"/>
        <v>-100</v>
      </c>
      <c r="G160" s="48" t="s">
        <v>199</v>
      </c>
    </row>
    <row r="161" spans="1:7" ht="66" hidden="1" customHeight="1" outlineLevel="1" x14ac:dyDescent="0.25">
      <c r="A161" s="11" t="s">
        <v>200</v>
      </c>
      <c r="B161" s="11" t="s">
        <v>12</v>
      </c>
      <c r="C161" s="11">
        <v>100</v>
      </c>
      <c r="D161" s="11">
        <v>100</v>
      </c>
      <c r="E161" s="22">
        <f t="shared" si="14"/>
        <v>100</v>
      </c>
      <c r="F161" s="22">
        <f t="shared" si="15"/>
        <v>0</v>
      </c>
      <c r="G161" s="11"/>
    </row>
    <row r="162" spans="1:7" ht="23.25" hidden="1" customHeight="1" outlineLevel="1" x14ac:dyDescent="0.25">
      <c r="A162" s="11" t="s">
        <v>201</v>
      </c>
      <c r="B162" s="11" t="s">
        <v>93</v>
      </c>
      <c r="C162" s="11">
        <v>1</v>
      </c>
      <c r="D162" s="11">
        <v>1</v>
      </c>
      <c r="E162" s="22">
        <f t="shared" si="14"/>
        <v>100</v>
      </c>
      <c r="F162" s="22">
        <f t="shared" si="15"/>
        <v>0</v>
      </c>
      <c r="G162" s="11"/>
    </row>
    <row r="163" spans="1:7" ht="164.25" hidden="1" customHeight="1" outlineLevel="1" x14ac:dyDescent="0.25">
      <c r="A163" s="11" t="s">
        <v>202</v>
      </c>
      <c r="B163" s="11" t="s">
        <v>12</v>
      </c>
      <c r="C163" s="11">
        <v>100</v>
      </c>
      <c r="D163" s="11">
        <v>100</v>
      </c>
      <c r="E163" s="22">
        <f t="shared" si="14"/>
        <v>100</v>
      </c>
      <c r="F163" s="22">
        <f t="shared" si="15"/>
        <v>0</v>
      </c>
      <c r="G163" s="11"/>
    </row>
    <row r="164" spans="1:7" ht="57.75" hidden="1" customHeight="1" outlineLevel="1" x14ac:dyDescent="0.25">
      <c r="A164" s="11" t="s">
        <v>203</v>
      </c>
      <c r="B164" s="11" t="s">
        <v>12</v>
      </c>
      <c r="C164" s="11">
        <v>0</v>
      </c>
      <c r="D164" s="11">
        <v>100</v>
      </c>
      <c r="E164" s="22">
        <v>0</v>
      </c>
      <c r="F164" s="22">
        <f t="shared" si="15"/>
        <v>-100</v>
      </c>
      <c r="G164" s="11"/>
    </row>
    <row r="165" spans="1:7" s="26" customFormat="1" ht="24.75" hidden="1" customHeight="1" outlineLevel="1" x14ac:dyDescent="0.25">
      <c r="A165" s="154" t="s">
        <v>204</v>
      </c>
      <c r="B165" s="154"/>
      <c r="C165" s="154"/>
      <c r="D165" s="154"/>
      <c r="E165" s="154"/>
      <c r="F165" s="154"/>
      <c r="G165" s="154"/>
    </row>
    <row r="166" spans="1:7" s="26" customFormat="1" ht="90.75" hidden="1" customHeight="1" outlineLevel="1" x14ac:dyDescent="0.25">
      <c r="A166" s="9" t="s">
        <v>205</v>
      </c>
      <c r="B166" s="9" t="s">
        <v>12</v>
      </c>
      <c r="C166" s="9">
        <v>100</v>
      </c>
      <c r="D166" s="9">
        <v>100.5</v>
      </c>
      <c r="E166" s="9">
        <f>D166/C166*100</f>
        <v>100.49999999999999</v>
      </c>
      <c r="F166" s="9">
        <f>E166-100</f>
        <v>0.49999999999998579</v>
      </c>
      <c r="G166" s="43" t="s">
        <v>206</v>
      </c>
    </row>
    <row r="167" spans="1:7" s="26" customFormat="1" ht="93.75" hidden="1" customHeight="1" outlineLevel="1" x14ac:dyDescent="0.25">
      <c r="A167" s="9" t="s">
        <v>207</v>
      </c>
      <c r="B167" s="9" t="s">
        <v>12</v>
      </c>
      <c r="C167" s="9">
        <v>100</v>
      </c>
      <c r="D167" s="9">
        <v>100</v>
      </c>
      <c r="E167" s="9">
        <f t="shared" ref="E167:E172" si="16">D167/C167*100</f>
        <v>100</v>
      </c>
      <c r="F167" s="9">
        <f t="shared" ref="F167:F172" si="17">E167-100</f>
        <v>0</v>
      </c>
      <c r="G167" s="9"/>
    </row>
    <row r="168" spans="1:7" s="26" customFormat="1" ht="103.5" hidden="1" customHeight="1" outlineLevel="1" x14ac:dyDescent="0.25">
      <c r="A168" s="9" t="s">
        <v>208</v>
      </c>
      <c r="B168" s="9" t="s">
        <v>26</v>
      </c>
      <c r="C168" s="9">
        <v>4</v>
      </c>
      <c r="D168" s="9">
        <v>2</v>
      </c>
      <c r="E168" s="9">
        <f t="shared" si="16"/>
        <v>50</v>
      </c>
      <c r="F168" s="9">
        <f t="shared" si="17"/>
        <v>-50</v>
      </c>
      <c r="G168" s="9"/>
    </row>
    <row r="169" spans="1:7" s="26" customFormat="1" ht="40.5" hidden="1" customHeight="1" outlineLevel="1" x14ac:dyDescent="0.25">
      <c r="A169" s="9" t="s">
        <v>209</v>
      </c>
      <c r="B169" s="9" t="s">
        <v>26</v>
      </c>
      <c r="C169" s="9">
        <v>88</v>
      </c>
      <c r="D169" s="9">
        <v>88</v>
      </c>
      <c r="E169" s="9">
        <f t="shared" si="16"/>
        <v>100</v>
      </c>
      <c r="F169" s="9">
        <f t="shared" si="17"/>
        <v>0</v>
      </c>
      <c r="G169" s="9"/>
    </row>
    <row r="170" spans="1:7" s="26" customFormat="1" ht="78" hidden="1" customHeight="1" outlineLevel="1" x14ac:dyDescent="0.25">
      <c r="A170" s="9" t="s">
        <v>210</v>
      </c>
      <c r="B170" s="9" t="s">
        <v>12</v>
      </c>
      <c r="C170" s="9">
        <v>100</v>
      </c>
      <c r="D170" s="9">
        <v>100.5</v>
      </c>
      <c r="E170" s="9">
        <f t="shared" si="16"/>
        <v>100.49999999999999</v>
      </c>
      <c r="F170" s="9">
        <f t="shared" si="17"/>
        <v>0.49999999999998579</v>
      </c>
      <c r="G170" s="9"/>
    </row>
    <row r="171" spans="1:7" s="26" customFormat="1" ht="95.25" hidden="1" customHeight="1" outlineLevel="1" x14ac:dyDescent="0.25">
      <c r="A171" s="9" t="s">
        <v>211</v>
      </c>
      <c r="B171" s="9" t="s">
        <v>12</v>
      </c>
      <c r="C171" s="9">
        <v>100</v>
      </c>
      <c r="D171" s="9">
        <v>100.5</v>
      </c>
      <c r="E171" s="9">
        <f t="shared" si="16"/>
        <v>100.49999999999999</v>
      </c>
      <c r="F171" s="9">
        <f t="shared" si="17"/>
        <v>0.49999999999998579</v>
      </c>
      <c r="G171" s="43" t="s">
        <v>206</v>
      </c>
    </row>
    <row r="172" spans="1:7" s="26" customFormat="1" ht="48.75" hidden="1" customHeight="1" outlineLevel="1" x14ac:dyDescent="0.25">
      <c r="A172" s="9" t="s">
        <v>212</v>
      </c>
      <c r="B172" s="9" t="s">
        <v>213</v>
      </c>
      <c r="C172" s="9">
        <v>2</v>
      </c>
      <c r="D172" s="9">
        <v>0.75</v>
      </c>
      <c r="E172" s="9">
        <f t="shared" si="16"/>
        <v>37.5</v>
      </c>
      <c r="F172" s="9">
        <f t="shared" si="17"/>
        <v>-62.5</v>
      </c>
      <c r="G172" s="9" t="s">
        <v>162</v>
      </c>
    </row>
    <row r="173" spans="1:7" s="26" customFormat="1" ht="28.5" hidden="1" customHeight="1" outlineLevel="1" x14ac:dyDescent="0.25">
      <c r="A173" s="188" t="s">
        <v>214</v>
      </c>
      <c r="B173" s="189"/>
      <c r="C173" s="189"/>
      <c r="D173" s="189"/>
      <c r="E173" s="189"/>
      <c r="F173" s="189"/>
      <c r="G173" s="190"/>
    </row>
    <row r="174" spans="1:7" s="26" customFormat="1" ht="89.25" hidden="1" customHeight="1" outlineLevel="1" x14ac:dyDescent="0.25">
      <c r="A174" s="54" t="s">
        <v>215</v>
      </c>
      <c r="B174" s="54" t="s">
        <v>216</v>
      </c>
      <c r="C174" s="54">
        <v>1.9450000000000001</v>
      </c>
      <c r="D174" s="54">
        <v>1.786</v>
      </c>
      <c r="E174" s="54">
        <f>D174/C174*100</f>
        <v>91.825192802056549</v>
      </c>
      <c r="F174" s="54">
        <f>E174-100</f>
        <v>-8.1748071979434513</v>
      </c>
      <c r="G174" s="55" t="s">
        <v>217</v>
      </c>
    </row>
    <row r="175" spans="1:7" s="26" customFormat="1" ht="61.5" hidden="1" customHeight="1" outlineLevel="1" x14ac:dyDescent="0.25">
      <c r="A175" s="54" t="s">
        <v>218</v>
      </c>
      <c r="B175" s="54" t="s">
        <v>12</v>
      </c>
      <c r="C175" s="54">
        <v>9.7000000000000003E-2</v>
      </c>
      <c r="D175" s="54">
        <v>7.0000000000000007E-2</v>
      </c>
      <c r="E175" s="54">
        <f t="shared" ref="E175:E197" si="18">D175/C175*100</f>
        <v>72.164948453608261</v>
      </c>
      <c r="F175" s="54">
        <f t="shared" ref="F175:F197" si="19">E175-100</f>
        <v>-27.835051546391739</v>
      </c>
      <c r="G175" s="54"/>
    </row>
    <row r="176" spans="1:7" s="26" customFormat="1" ht="75" hidden="1" customHeight="1" outlineLevel="1" x14ac:dyDescent="0.25">
      <c r="A176" s="54" t="s">
        <v>219</v>
      </c>
      <c r="B176" s="54" t="s">
        <v>12</v>
      </c>
      <c r="C176" s="54">
        <v>16.7</v>
      </c>
      <c r="D176" s="54">
        <v>8.4</v>
      </c>
      <c r="E176" s="54">
        <f t="shared" si="18"/>
        <v>50.299401197604801</v>
      </c>
      <c r="F176" s="54">
        <f t="shared" si="19"/>
        <v>-49.700598802395199</v>
      </c>
      <c r="G176" s="55" t="s">
        <v>220</v>
      </c>
    </row>
    <row r="177" spans="1:7" s="26" customFormat="1" ht="91.5" hidden="1" customHeight="1" outlineLevel="1" x14ac:dyDescent="0.25">
      <c r="A177" s="54" t="s">
        <v>221</v>
      </c>
      <c r="B177" s="54" t="s">
        <v>12</v>
      </c>
      <c r="C177" s="54">
        <v>100</v>
      </c>
      <c r="D177" s="54">
        <v>100</v>
      </c>
      <c r="E177" s="54">
        <f t="shared" si="18"/>
        <v>100</v>
      </c>
      <c r="F177" s="54">
        <f t="shared" si="19"/>
        <v>0</v>
      </c>
      <c r="G177" s="54"/>
    </row>
    <row r="178" spans="1:7" s="26" customFormat="1" ht="43.5" hidden="1" customHeight="1" outlineLevel="1" x14ac:dyDescent="0.25">
      <c r="A178" s="54" t="s">
        <v>222</v>
      </c>
      <c r="B178" s="54" t="s">
        <v>12</v>
      </c>
      <c r="C178" s="54">
        <v>100</v>
      </c>
      <c r="D178" s="54">
        <v>98.6</v>
      </c>
      <c r="E178" s="54">
        <f t="shared" si="18"/>
        <v>98.6</v>
      </c>
      <c r="F178" s="54">
        <f t="shared" si="19"/>
        <v>-1.4000000000000057</v>
      </c>
      <c r="G178" s="54"/>
    </row>
    <row r="179" spans="1:7" s="26" customFormat="1" ht="54.75" hidden="1" customHeight="1" outlineLevel="1" x14ac:dyDescent="0.25">
      <c r="A179" s="54" t="s">
        <v>223</v>
      </c>
      <c r="B179" s="54" t="s">
        <v>12</v>
      </c>
      <c r="C179" s="54">
        <v>100</v>
      </c>
      <c r="D179" s="54">
        <v>100</v>
      </c>
      <c r="E179" s="54">
        <f t="shared" si="18"/>
        <v>100</v>
      </c>
      <c r="F179" s="54">
        <f t="shared" si="19"/>
        <v>0</v>
      </c>
      <c r="G179" s="54"/>
    </row>
    <row r="180" spans="1:7" s="26" customFormat="1" ht="135" hidden="1" customHeight="1" outlineLevel="1" x14ac:dyDescent="0.25">
      <c r="A180" s="54" t="s">
        <v>224</v>
      </c>
      <c r="B180" s="54" t="s">
        <v>12</v>
      </c>
      <c r="C180" s="54">
        <v>100</v>
      </c>
      <c r="D180" s="54">
        <v>100</v>
      </c>
      <c r="E180" s="54">
        <f t="shared" si="18"/>
        <v>100</v>
      </c>
      <c r="F180" s="54">
        <f t="shared" si="19"/>
        <v>0</v>
      </c>
      <c r="G180" s="54"/>
    </row>
    <row r="181" spans="1:7" s="26" customFormat="1" ht="75" hidden="1" customHeight="1" outlineLevel="1" x14ac:dyDescent="0.25">
      <c r="A181" s="54" t="s">
        <v>225</v>
      </c>
      <c r="B181" s="54" t="s">
        <v>12</v>
      </c>
      <c r="C181" s="54">
        <v>100</v>
      </c>
      <c r="D181" s="54">
        <v>79</v>
      </c>
      <c r="E181" s="54">
        <f t="shared" si="18"/>
        <v>79</v>
      </c>
      <c r="F181" s="54">
        <f t="shared" si="19"/>
        <v>-21</v>
      </c>
      <c r="G181" s="54"/>
    </row>
    <row r="182" spans="1:7" s="26" customFormat="1" ht="99" hidden="1" customHeight="1" outlineLevel="1" x14ac:dyDescent="0.25">
      <c r="A182" s="54" t="s">
        <v>226</v>
      </c>
      <c r="B182" s="54" t="s">
        <v>12</v>
      </c>
      <c r="C182" s="54">
        <v>100</v>
      </c>
      <c r="D182" s="54">
        <v>90.1</v>
      </c>
      <c r="E182" s="54">
        <f t="shared" si="18"/>
        <v>90.1</v>
      </c>
      <c r="F182" s="54">
        <f t="shared" si="19"/>
        <v>-9.9000000000000057</v>
      </c>
      <c r="G182" s="54"/>
    </row>
    <row r="183" spans="1:7" s="26" customFormat="1" ht="63.75" hidden="1" customHeight="1" outlineLevel="1" x14ac:dyDescent="0.25">
      <c r="A183" s="54" t="s">
        <v>227</v>
      </c>
      <c r="B183" s="54" t="s">
        <v>12</v>
      </c>
      <c r="C183" s="54">
        <v>100</v>
      </c>
      <c r="D183" s="54">
        <v>87</v>
      </c>
      <c r="E183" s="54">
        <f t="shared" si="18"/>
        <v>87</v>
      </c>
      <c r="F183" s="54">
        <f t="shared" si="19"/>
        <v>-13</v>
      </c>
      <c r="G183" s="54"/>
    </row>
    <row r="184" spans="1:7" s="26" customFormat="1" ht="54" hidden="1" customHeight="1" outlineLevel="1" x14ac:dyDescent="0.25">
      <c r="A184" s="54" t="s">
        <v>228</v>
      </c>
      <c r="B184" s="54" t="s">
        <v>12</v>
      </c>
      <c r="C184" s="54">
        <v>100</v>
      </c>
      <c r="D184" s="54">
        <v>100</v>
      </c>
      <c r="E184" s="54">
        <f t="shared" si="18"/>
        <v>100</v>
      </c>
      <c r="F184" s="54">
        <f t="shared" si="19"/>
        <v>0</v>
      </c>
      <c r="G184" s="54"/>
    </row>
    <row r="185" spans="1:7" s="26" customFormat="1" ht="60.75" hidden="1" customHeight="1" outlineLevel="1" x14ac:dyDescent="0.25">
      <c r="A185" s="54" t="s">
        <v>229</v>
      </c>
      <c r="B185" s="54" t="s">
        <v>12</v>
      </c>
      <c r="C185" s="54">
        <v>100</v>
      </c>
      <c r="D185" s="54">
        <v>100</v>
      </c>
      <c r="E185" s="54">
        <f t="shared" si="18"/>
        <v>100</v>
      </c>
      <c r="F185" s="54">
        <f t="shared" si="19"/>
        <v>0</v>
      </c>
      <c r="G185" s="54"/>
    </row>
    <row r="186" spans="1:7" s="26" customFormat="1" ht="89.25" hidden="1" customHeight="1" outlineLevel="1" x14ac:dyDescent="0.25">
      <c r="A186" s="12" t="s">
        <v>230</v>
      </c>
      <c r="B186" s="22" t="s">
        <v>12</v>
      </c>
      <c r="C186" s="22">
        <v>100</v>
      </c>
      <c r="D186" s="56">
        <v>100</v>
      </c>
      <c r="E186" s="54">
        <f t="shared" si="18"/>
        <v>100</v>
      </c>
      <c r="F186" s="54">
        <f t="shared" si="19"/>
        <v>0</v>
      </c>
      <c r="G186" s="57"/>
    </row>
    <row r="187" spans="1:7" s="26" customFormat="1" ht="72.75" hidden="1" customHeight="1" outlineLevel="1" x14ac:dyDescent="0.25">
      <c r="A187" s="12" t="s">
        <v>231</v>
      </c>
      <c r="B187" s="12" t="s">
        <v>12</v>
      </c>
      <c r="C187" s="12">
        <v>100</v>
      </c>
      <c r="D187" s="12">
        <v>100</v>
      </c>
      <c r="E187" s="54">
        <f t="shared" si="18"/>
        <v>100</v>
      </c>
      <c r="F187" s="54">
        <f t="shared" si="19"/>
        <v>0</v>
      </c>
      <c r="G187" s="12"/>
    </row>
    <row r="188" spans="1:7" s="26" customFormat="1" ht="54" hidden="1" customHeight="1" outlineLevel="1" x14ac:dyDescent="0.25">
      <c r="A188" s="12" t="s">
        <v>232</v>
      </c>
      <c r="B188" s="12" t="s">
        <v>12</v>
      </c>
      <c r="C188" s="12">
        <v>0</v>
      </c>
      <c r="D188" s="12">
        <v>100</v>
      </c>
      <c r="E188" s="54">
        <v>0</v>
      </c>
      <c r="F188" s="54">
        <f t="shared" si="19"/>
        <v>-100</v>
      </c>
      <c r="G188" s="12"/>
    </row>
    <row r="189" spans="1:7" s="26" customFormat="1" ht="54" hidden="1" customHeight="1" outlineLevel="1" x14ac:dyDescent="0.25">
      <c r="A189" s="12" t="s">
        <v>233</v>
      </c>
      <c r="B189" s="12" t="s">
        <v>12</v>
      </c>
      <c r="C189" s="12">
        <v>100</v>
      </c>
      <c r="D189" s="12">
        <v>100</v>
      </c>
      <c r="E189" s="54">
        <f t="shared" si="18"/>
        <v>100</v>
      </c>
      <c r="F189" s="54">
        <f t="shared" si="19"/>
        <v>0</v>
      </c>
      <c r="G189" s="12"/>
    </row>
    <row r="190" spans="1:7" s="26" customFormat="1" ht="110.25" hidden="1" customHeight="1" outlineLevel="1" x14ac:dyDescent="0.25">
      <c r="A190" s="12" t="s">
        <v>234</v>
      </c>
      <c r="B190" s="12" t="s">
        <v>12</v>
      </c>
      <c r="C190" s="12">
        <v>100</v>
      </c>
      <c r="D190" s="12">
        <v>100</v>
      </c>
      <c r="E190" s="54">
        <f t="shared" si="18"/>
        <v>100</v>
      </c>
      <c r="F190" s="54">
        <f t="shared" si="19"/>
        <v>0</v>
      </c>
      <c r="G190" s="12"/>
    </row>
    <row r="191" spans="1:7" s="26" customFormat="1" ht="145.5" hidden="1" customHeight="1" outlineLevel="1" x14ac:dyDescent="0.25">
      <c r="A191" s="12" t="s">
        <v>235</v>
      </c>
      <c r="B191" s="12" t="s">
        <v>12</v>
      </c>
      <c r="C191" s="12">
        <v>100</v>
      </c>
      <c r="D191" s="12">
        <v>100</v>
      </c>
      <c r="E191" s="54">
        <f t="shared" si="18"/>
        <v>100</v>
      </c>
      <c r="F191" s="54">
        <f t="shared" si="19"/>
        <v>0</v>
      </c>
      <c r="G191" s="12"/>
    </row>
    <row r="192" spans="1:7" s="26" customFormat="1" ht="120" hidden="1" customHeight="1" outlineLevel="1" x14ac:dyDescent="0.25">
      <c r="A192" s="12" t="s">
        <v>236</v>
      </c>
      <c r="B192" s="12" t="s">
        <v>12</v>
      </c>
      <c r="C192" s="12">
        <v>100</v>
      </c>
      <c r="D192" s="12">
        <v>100</v>
      </c>
      <c r="E192" s="54">
        <f t="shared" si="18"/>
        <v>100</v>
      </c>
      <c r="F192" s="54">
        <f t="shared" si="19"/>
        <v>0</v>
      </c>
      <c r="G192" s="12"/>
    </row>
    <row r="193" spans="1:7" s="26" customFormat="1" ht="125.25" hidden="1" customHeight="1" outlineLevel="1" x14ac:dyDescent="0.25">
      <c r="A193" s="12" t="s">
        <v>237</v>
      </c>
      <c r="B193" s="12" t="s">
        <v>12</v>
      </c>
      <c r="C193" s="12">
        <v>100</v>
      </c>
      <c r="D193" s="12">
        <v>100</v>
      </c>
      <c r="E193" s="54">
        <f t="shared" si="18"/>
        <v>100</v>
      </c>
      <c r="F193" s="54">
        <f t="shared" si="19"/>
        <v>0</v>
      </c>
      <c r="G193" s="12"/>
    </row>
    <row r="194" spans="1:7" s="26" customFormat="1" ht="64.5" hidden="1" customHeight="1" outlineLevel="1" x14ac:dyDescent="0.25">
      <c r="A194" s="12" t="s">
        <v>238</v>
      </c>
      <c r="B194" s="12" t="s">
        <v>12</v>
      </c>
      <c r="C194" s="12">
        <v>100</v>
      </c>
      <c r="D194" s="12">
        <v>100</v>
      </c>
      <c r="E194" s="54">
        <f t="shared" si="18"/>
        <v>100</v>
      </c>
      <c r="F194" s="54">
        <f t="shared" si="19"/>
        <v>0</v>
      </c>
      <c r="G194" s="12"/>
    </row>
    <row r="195" spans="1:7" s="26" customFormat="1" ht="48.75" hidden="1" customHeight="1" outlineLevel="1" x14ac:dyDescent="0.25">
      <c r="A195" s="12" t="s">
        <v>239</v>
      </c>
      <c r="B195" s="12" t="s">
        <v>93</v>
      </c>
      <c r="C195" s="12">
        <v>1</v>
      </c>
      <c r="D195" s="12">
        <v>1</v>
      </c>
      <c r="E195" s="54">
        <f t="shared" si="18"/>
        <v>100</v>
      </c>
      <c r="F195" s="54">
        <f t="shared" si="19"/>
        <v>0</v>
      </c>
      <c r="G195" s="12"/>
    </row>
    <row r="196" spans="1:7" s="26" customFormat="1" ht="79.5" hidden="1" customHeight="1" outlineLevel="1" x14ac:dyDescent="0.25">
      <c r="A196" s="12" t="s">
        <v>240</v>
      </c>
      <c r="B196" s="12" t="s">
        <v>93</v>
      </c>
      <c r="C196" s="12">
        <v>0</v>
      </c>
      <c r="D196" s="12">
        <v>1</v>
      </c>
      <c r="E196" s="54">
        <v>0</v>
      </c>
      <c r="F196" s="54">
        <f>E196-100</f>
        <v>-100</v>
      </c>
      <c r="G196" s="12"/>
    </row>
    <row r="197" spans="1:7" s="26" customFormat="1" ht="63.75" hidden="1" customHeight="1" outlineLevel="1" x14ac:dyDescent="0.25">
      <c r="A197" s="12" t="s">
        <v>241</v>
      </c>
      <c r="B197" s="12" t="s">
        <v>93</v>
      </c>
      <c r="C197" s="12">
        <v>1</v>
      </c>
      <c r="D197" s="12">
        <v>1</v>
      </c>
      <c r="E197" s="54">
        <f t="shared" si="18"/>
        <v>100</v>
      </c>
      <c r="F197" s="54">
        <f t="shared" si="19"/>
        <v>0</v>
      </c>
      <c r="G197" s="12"/>
    </row>
    <row r="198" spans="1:7" s="26" customFormat="1" ht="44.25" hidden="1" customHeight="1" outlineLevel="1" x14ac:dyDescent="0.25">
      <c r="A198" s="154" t="s">
        <v>242</v>
      </c>
      <c r="B198" s="155"/>
      <c r="C198" s="155"/>
      <c r="D198" s="155"/>
      <c r="E198" s="155"/>
      <c r="F198" s="155"/>
      <c r="G198" s="155"/>
    </row>
    <row r="199" spans="1:7" s="27" customFormat="1" ht="153.75" hidden="1" customHeight="1" outlineLevel="1" x14ac:dyDescent="0.25">
      <c r="A199" s="9" t="s">
        <v>243</v>
      </c>
      <c r="B199" s="9" t="s">
        <v>12</v>
      </c>
      <c r="C199" s="9">
        <v>10.3</v>
      </c>
      <c r="D199" s="9">
        <v>9.9</v>
      </c>
      <c r="E199" s="9">
        <f>D199/C199*100</f>
        <v>96.116504854368941</v>
      </c>
      <c r="F199" s="9">
        <f>E199-100</f>
        <v>-3.8834951456310591</v>
      </c>
      <c r="G199" s="43" t="s">
        <v>244</v>
      </c>
    </row>
    <row r="200" spans="1:7" s="27" customFormat="1" ht="137.25" hidden="1" customHeight="1" outlineLevel="1" x14ac:dyDescent="0.25">
      <c r="A200" s="9" t="s">
        <v>245</v>
      </c>
      <c r="B200" s="9" t="s">
        <v>35</v>
      </c>
      <c r="C200" s="9">
        <v>316</v>
      </c>
      <c r="D200" s="9">
        <v>301</v>
      </c>
      <c r="E200" s="9">
        <f t="shared" ref="E200:E204" si="20">D200/C200*100</f>
        <v>95.25316455696202</v>
      </c>
      <c r="F200" s="9">
        <f t="shared" ref="F200:F204" si="21">E200-100</f>
        <v>-4.7468354430379804</v>
      </c>
      <c r="G200" s="9"/>
    </row>
    <row r="201" spans="1:7" s="27" customFormat="1" ht="137.25" hidden="1" customHeight="1" outlineLevel="1" x14ac:dyDescent="0.25">
      <c r="A201" s="9" t="s">
        <v>246</v>
      </c>
      <c r="B201" s="9" t="s">
        <v>35</v>
      </c>
      <c r="C201" s="9">
        <v>1346</v>
      </c>
      <c r="D201" s="9">
        <v>1331</v>
      </c>
      <c r="E201" s="9">
        <f t="shared" si="20"/>
        <v>98.885586924219922</v>
      </c>
      <c r="F201" s="9">
        <f t="shared" si="21"/>
        <v>-1.1144130757800781</v>
      </c>
      <c r="G201" s="9"/>
    </row>
    <row r="202" spans="1:7" s="27" customFormat="1" ht="137.25" hidden="1" customHeight="1" outlineLevel="1" x14ac:dyDescent="0.25">
      <c r="A202" s="9" t="s">
        <v>247</v>
      </c>
      <c r="B202" s="9" t="s">
        <v>35</v>
      </c>
      <c r="C202" s="9">
        <v>3066</v>
      </c>
      <c r="D202" s="9">
        <v>3116</v>
      </c>
      <c r="E202" s="9">
        <f t="shared" si="20"/>
        <v>101.63078930202218</v>
      </c>
      <c r="F202" s="9">
        <f t="shared" si="21"/>
        <v>1.6307893020221798</v>
      </c>
      <c r="G202" s="9"/>
    </row>
    <row r="203" spans="1:7" s="27" customFormat="1" ht="137.25" hidden="1" customHeight="1" outlineLevel="1" x14ac:dyDescent="0.25">
      <c r="A203" s="9" t="s">
        <v>248</v>
      </c>
      <c r="B203" s="9" t="s">
        <v>35</v>
      </c>
      <c r="C203" s="9">
        <v>3066</v>
      </c>
      <c r="D203" s="9">
        <v>3116</v>
      </c>
      <c r="E203" s="9">
        <f t="shared" si="20"/>
        <v>101.63078930202218</v>
      </c>
      <c r="F203" s="9">
        <f t="shared" si="21"/>
        <v>1.6307893020221798</v>
      </c>
      <c r="G203" s="9"/>
    </row>
    <row r="204" spans="1:7" s="27" customFormat="1" ht="137.25" hidden="1" customHeight="1" outlineLevel="1" x14ac:dyDescent="0.25">
      <c r="A204" s="9" t="s">
        <v>249</v>
      </c>
      <c r="B204" s="9" t="s">
        <v>35</v>
      </c>
      <c r="C204" s="9">
        <v>316</v>
      </c>
      <c r="D204" s="9">
        <v>301</v>
      </c>
      <c r="E204" s="9">
        <f t="shared" si="20"/>
        <v>95.25316455696202</v>
      </c>
      <c r="F204" s="9">
        <f t="shared" si="21"/>
        <v>-4.7468354430379804</v>
      </c>
      <c r="G204" s="43" t="s">
        <v>250</v>
      </c>
    </row>
    <row r="205" spans="1:7" s="27" customFormat="1" ht="29.25" hidden="1" customHeight="1" outlineLevel="1" x14ac:dyDescent="0.25">
      <c r="A205" s="164" t="s">
        <v>251</v>
      </c>
      <c r="B205" s="114"/>
      <c r="C205" s="114"/>
      <c r="D205" s="114"/>
      <c r="E205" s="114"/>
      <c r="F205" s="114"/>
      <c r="G205" s="115"/>
    </row>
    <row r="206" spans="1:7" s="27" customFormat="1" ht="91.5" hidden="1" customHeight="1" outlineLevel="1" x14ac:dyDescent="0.25">
      <c r="A206" s="9" t="s">
        <v>252</v>
      </c>
      <c r="B206" s="9" t="s">
        <v>26</v>
      </c>
      <c r="C206" s="9">
        <v>100</v>
      </c>
      <c r="D206" s="9">
        <v>20</v>
      </c>
      <c r="E206" s="9">
        <f>D206/C206*100</f>
        <v>20</v>
      </c>
      <c r="F206" s="9">
        <f>E206-100</f>
        <v>-80</v>
      </c>
      <c r="G206" s="9"/>
    </row>
    <row r="207" spans="1:7" s="27" customFormat="1" ht="54" hidden="1" customHeight="1" outlineLevel="1" x14ac:dyDescent="0.25">
      <c r="A207" s="9" t="s">
        <v>253</v>
      </c>
      <c r="B207" s="9" t="s">
        <v>12</v>
      </c>
      <c r="C207" s="9">
        <v>8</v>
      </c>
      <c r="D207" s="9">
        <v>39.6</v>
      </c>
      <c r="E207" s="9">
        <f t="shared" ref="E207:E224" si="22">D207/C207*100</f>
        <v>495</v>
      </c>
      <c r="F207" s="9">
        <f t="shared" ref="F207:F224" si="23">E207-100</f>
        <v>395</v>
      </c>
      <c r="G207" s="43" t="s">
        <v>254</v>
      </c>
    </row>
    <row r="208" spans="1:7" s="27" customFormat="1" ht="85.5" hidden="1" customHeight="1" outlineLevel="1" x14ac:dyDescent="0.25">
      <c r="A208" s="9" t="s">
        <v>255</v>
      </c>
      <c r="B208" s="9" t="s">
        <v>26</v>
      </c>
      <c r="C208" s="9">
        <v>12</v>
      </c>
      <c r="D208" s="9">
        <v>2</v>
      </c>
      <c r="E208" s="9">
        <f t="shared" si="22"/>
        <v>16.666666666666664</v>
      </c>
      <c r="F208" s="9">
        <f t="shared" si="23"/>
        <v>-83.333333333333343</v>
      </c>
      <c r="G208" s="9"/>
    </row>
    <row r="209" spans="1:7" s="27" customFormat="1" ht="115.5" hidden="1" customHeight="1" outlineLevel="1" x14ac:dyDescent="0.25">
      <c r="A209" s="9" t="s">
        <v>256</v>
      </c>
      <c r="B209" s="9" t="s">
        <v>26</v>
      </c>
      <c r="C209" s="9">
        <v>12</v>
      </c>
      <c r="D209" s="9">
        <v>16</v>
      </c>
      <c r="E209" s="9">
        <f t="shared" si="22"/>
        <v>133.33333333333331</v>
      </c>
      <c r="F209" s="9">
        <f t="shared" si="23"/>
        <v>33.333333333333314</v>
      </c>
      <c r="G209" s="43" t="s">
        <v>257</v>
      </c>
    </row>
    <row r="210" spans="1:7" s="27" customFormat="1" ht="57.75" hidden="1" customHeight="1" outlineLevel="1" x14ac:dyDescent="0.25">
      <c r="A210" s="9" t="s">
        <v>258</v>
      </c>
      <c r="B210" s="9" t="s">
        <v>12</v>
      </c>
      <c r="C210" s="9">
        <v>7</v>
      </c>
      <c r="D210" s="9">
        <v>30.1</v>
      </c>
      <c r="E210" s="9">
        <f t="shared" si="22"/>
        <v>430</v>
      </c>
      <c r="F210" s="9">
        <f t="shared" si="23"/>
        <v>330</v>
      </c>
      <c r="G210" s="43" t="s">
        <v>259</v>
      </c>
    </row>
    <row r="211" spans="1:7" s="27" customFormat="1" ht="54" hidden="1" customHeight="1" outlineLevel="1" x14ac:dyDescent="0.25">
      <c r="A211" s="9" t="s">
        <v>260</v>
      </c>
      <c r="B211" s="9" t="s">
        <v>26</v>
      </c>
      <c r="C211" s="9">
        <v>130</v>
      </c>
      <c r="D211" s="9">
        <v>22</v>
      </c>
      <c r="E211" s="9">
        <f t="shared" si="22"/>
        <v>16.923076923076923</v>
      </c>
      <c r="F211" s="9">
        <f t="shared" si="23"/>
        <v>-83.07692307692308</v>
      </c>
      <c r="G211" s="9"/>
    </row>
    <row r="212" spans="1:7" s="27" customFormat="1" ht="54" hidden="1" customHeight="1" outlineLevel="1" x14ac:dyDescent="0.25">
      <c r="A212" s="9" t="s">
        <v>261</v>
      </c>
      <c r="B212" s="9" t="s">
        <v>26</v>
      </c>
      <c r="C212" s="9">
        <v>10</v>
      </c>
      <c r="D212" s="9">
        <v>14</v>
      </c>
      <c r="E212" s="9">
        <f t="shared" si="22"/>
        <v>140</v>
      </c>
      <c r="F212" s="9">
        <f t="shared" si="23"/>
        <v>40</v>
      </c>
      <c r="G212" s="43" t="s">
        <v>262</v>
      </c>
    </row>
    <row r="213" spans="1:7" s="27" customFormat="1" ht="75.75" hidden="1" customHeight="1" outlineLevel="1" x14ac:dyDescent="0.25">
      <c r="A213" s="9" t="s">
        <v>263</v>
      </c>
      <c r="B213" s="9" t="s">
        <v>12</v>
      </c>
      <c r="C213" s="9">
        <v>100</v>
      </c>
      <c r="D213" s="9">
        <v>100</v>
      </c>
      <c r="E213" s="9">
        <f t="shared" si="22"/>
        <v>100</v>
      </c>
      <c r="F213" s="9">
        <f t="shared" si="23"/>
        <v>0</v>
      </c>
      <c r="G213" s="9"/>
    </row>
    <row r="214" spans="1:7" s="27" customFormat="1" ht="92.25" hidden="1" customHeight="1" outlineLevel="1" x14ac:dyDescent="0.25">
      <c r="A214" s="9" t="s">
        <v>264</v>
      </c>
      <c r="B214" s="9" t="s">
        <v>12</v>
      </c>
      <c r="C214" s="9">
        <v>100</v>
      </c>
      <c r="D214" s="9">
        <v>100</v>
      </c>
      <c r="E214" s="9">
        <f t="shared" si="22"/>
        <v>100</v>
      </c>
      <c r="F214" s="9">
        <f t="shared" si="23"/>
        <v>0</v>
      </c>
      <c r="G214" s="9"/>
    </row>
    <row r="215" spans="1:7" s="27" customFormat="1" ht="42.75" hidden="1" customHeight="1" outlineLevel="1" x14ac:dyDescent="0.25">
      <c r="A215" s="9" t="s">
        <v>265</v>
      </c>
      <c r="B215" s="9" t="s">
        <v>26</v>
      </c>
      <c r="C215" s="9">
        <v>2</v>
      </c>
      <c r="D215" s="9">
        <v>2</v>
      </c>
      <c r="E215" s="9">
        <f t="shared" si="22"/>
        <v>100</v>
      </c>
      <c r="F215" s="9">
        <f t="shared" si="23"/>
        <v>0</v>
      </c>
      <c r="G215" s="9"/>
    </row>
    <row r="216" spans="1:7" s="27" customFormat="1" ht="42.75" hidden="1" customHeight="1" outlineLevel="1" x14ac:dyDescent="0.25">
      <c r="A216" s="9" t="s">
        <v>266</v>
      </c>
      <c r="B216" s="9" t="s">
        <v>26</v>
      </c>
      <c r="C216" s="9">
        <v>10</v>
      </c>
      <c r="D216" s="9">
        <v>10</v>
      </c>
      <c r="E216" s="9">
        <f t="shared" si="22"/>
        <v>100</v>
      </c>
      <c r="F216" s="9">
        <f t="shared" si="23"/>
        <v>0</v>
      </c>
      <c r="G216" s="9"/>
    </row>
    <row r="217" spans="1:7" s="27" customFormat="1" ht="70.5" hidden="1" customHeight="1" outlineLevel="1" x14ac:dyDescent="0.25">
      <c r="A217" s="9" t="s">
        <v>267</v>
      </c>
      <c r="B217" s="9" t="s">
        <v>26</v>
      </c>
      <c r="C217" s="9">
        <v>6</v>
      </c>
      <c r="D217" s="9">
        <v>6</v>
      </c>
      <c r="E217" s="9">
        <f t="shared" si="22"/>
        <v>100</v>
      </c>
      <c r="F217" s="9">
        <f t="shared" si="23"/>
        <v>0</v>
      </c>
      <c r="G217" s="9"/>
    </row>
    <row r="218" spans="1:7" s="27" customFormat="1" ht="70.5" hidden="1" customHeight="1" outlineLevel="1" x14ac:dyDescent="0.25">
      <c r="A218" s="9" t="s">
        <v>268</v>
      </c>
      <c r="B218" s="9" t="s">
        <v>12</v>
      </c>
      <c r="C218" s="9">
        <v>100</v>
      </c>
      <c r="D218" s="9">
        <v>100</v>
      </c>
      <c r="E218" s="9">
        <f t="shared" si="22"/>
        <v>100</v>
      </c>
      <c r="F218" s="9">
        <f t="shared" si="23"/>
        <v>0</v>
      </c>
      <c r="G218" s="9"/>
    </row>
    <row r="219" spans="1:7" s="27" customFormat="1" ht="70.5" hidden="1" customHeight="1" outlineLevel="1" x14ac:dyDescent="0.25">
      <c r="A219" s="9" t="s">
        <v>269</v>
      </c>
      <c r="B219" s="9" t="s">
        <v>26</v>
      </c>
      <c r="C219" s="9">
        <v>3</v>
      </c>
      <c r="D219" s="9">
        <v>4</v>
      </c>
      <c r="E219" s="9">
        <f t="shared" si="22"/>
        <v>133.33333333333331</v>
      </c>
      <c r="F219" s="9">
        <f t="shared" si="23"/>
        <v>33.333333333333314</v>
      </c>
      <c r="G219" s="9"/>
    </row>
    <row r="220" spans="1:7" s="27" customFormat="1" ht="70.5" hidden="1" customHeight="1" outlineLevel="1" x14ac:dyDescent="0.25">
      <c r="A220" s="9" t="s">
        <v>270</v>
      </c>
      <c r="B220" s="9" t="s">
        <v>26</v>
      </c>
      <c r="C220" s="9">
        <v>1</v>
      </c>
      <c r="D220" s="9">
        <v>0</v>
      </c>
      <c r="E220" s="9">
        <f t="shared" si="22"/>
        <v>0</v>
      </c>
      <c r="F220" s="9">
        <f t="shared" si="23"/>
        <v>-100</v>
      </c>
      <c r="G220" s="9"/>
    </row>
    <row r="221" spans="1:7" s="27" customFormat="1" ht="45" hidden="1" customHeight="1" outlineLevel="1" x14ac:dyDescent="0.25">
      <c r="A221" s="9" t="s">
        <v>271</v>
      </c>
      <c r="B221" s="9" t="s">
        <v>26</v>
      </c>
      <c r="C221" s="9">
        <v>2</v>
      </c>
      <c r="D221" s="9">
        <v>2</v>
      </c>
      <c r="E221" s="9">
        <f t="shared" si="22"/>
        <v>100</v>
      </c>
      <c r="F221" s="9">
        <f t="shared" si="23"/>
        <v>0</v>
      </c>
      <c r="G221" s="9"/>
    </row>
    <row r="222" spans="1:7" s="27" customFormat="1" ht="45" hidden="1" customHeight="1" outlineLevel="1" x14ac:dyDescent="0.25">
      <c r="A222" s="9" t="s">
        <v>272</v>
      </c>
      <c r="B222" s="58" t="s">
        <v>132</v>
      </c>
      <c r="C222" s="58">
        <v>365</v>
      </c>
      <c r="D222" s="58">
        <v>365</v>
      </c>
      <c r="E222" s="9">
        <f t="shared" si="22"/>
        <v>100</v>
      </c>
      <c r="F222" s="9">
        <f t="shared" si="23"/>
        <v>0</v>
      </c>
      <c r="G222" s="59"/>
    </row>
    <row r="223" spans="1:7" s="27" customFormat="1" ht="133.5" hidden="1" customHeight="1" outlineLevel="1" x14ac:dyDescent="0.25">
      <c r="A223" s="9" t="s">
        <v>273</v>
      </c>
      <c r="B223" s="9" t="s">
        <v>26</v>
      </c>
      <c r="C223" s="9">
        <v>3</v>
      </c>
      <c r="D223" s="9">
        <v>3</v>
      </c>
      <c r="E223" s="9">
        <f t="shared" si="22"/>
        <v>100</v>
      </c>
      <c r="F223" s="9">
        <f t="shared" si="23"/>
        <v>0</v>
      </c>
      <c r="G223" s="9"/>
    </row>
    <row r="224" spans="1:7" s="27" customFormat="1" ht="107.25" hidden="1" customHeight="1" outlineLevel="1" x14ac:dyDescent="0.25">
      <c r="A224" s="9" t="s">
        <v>274</v>
      </c>
      <c r="B224" s="9" t="s">
        <v>26</v>
      </c>
      <c r="C224" s="9">
        <v>4</v>
      </c>
      <c r="D224" s="9">
        <v>5</v>
      </c>
      <c r="E224" s="9">
        <f t="shared" si="22"/>
        <v>125</v>
      </c>
      <c r="F224" s="9">
        <f t="shared" si="23"/>
        <v>25</v>
      </c>
      <c r="G224" s="9"/>
    </row>
    <row r="225" spans="1:7" s="27" customFormat="1" ht="27" hidden="1" customHeight="1" outlineLevel="1" x14ac:dyDescent="0.25">
      <c r="A225" s="65" t="s">
        <v>1215</v>
      </c>
      <c r="B225" s="65"/>
      <c r="C225" s="65"/>
      <c r="D225" s="65"/>
      <c r="E225" s="65"/>
      <c r="F225" s="65">
        <f>F131+F132+F134+F135+F136+F137+F138+F139+F140+F141+F142+F143+F144+F145+F146+F147+F148+F149+F150+F151+F152+F153+F154+F155+F156+F157+F158+F159+F160+F161+F162+F163+F164+F166+F167+F168+F169+F170+F171+F172+F174+F175+F176+F177+F178+F179+F180+F181+F182+F183+F184+F185+F186+F187+F188+F189+F191+F190+F192+F193+F194+F195+F196+F197+F199+F200+F201+F202+F203+F204+F206+F207+F208+F209+F210+F211+F212+F213+F214+F215+F216+F217+F218+F219+F220+F221+F222+F223+F224</f>
        <v>-247.59369964620578</v>
      </c>
      <c r="G225" s="65"/>
    </row>
    <row r="226" spans="1:7" s="27" customFormat="1" ht="24" hidden="1" customHeight="1" outlineLevel="1" x14ac:dyDescent="0.25">
      <c r="A226" s="156" t="s">
        <v>275</v>
      </c>
      <c r="B226" s="157"/>
      <c r="C226" s="157"/>
      <c r="D226" s="157"/>
      <c r="E226" s="157"/>
      <c r="F226" s="157"/>
      <c r="G226" s="158"/>
    </row>
    <row r="227" spans="1:7" s="27" customFormat="1" ht="90" hidden="1" outlineLevel="1" x14ac:dyDescent="0.25">
      <c r="A227" s="9" t="s">
        <v>276</v>
      </c>
      <c r="B227" s="9" t="s">
        <v>12</v>
      </c>
      <c r="C227" s="9">
        <v>77.900000000000006</v>
      </c>
      <c r="D227" s="9">
        <v>77.900000000000006</v>
      </c>
      <c r="E227" s="9">
        <f>D227/C227*100</f>
        <v>100</v>
      </c>
      <c r="F227" s="9">
        <f>E227-100</f>
        <v>0</v>
      </c>
      <c r="G227" s="9"/>
    </row>
    <row r="228" spans="1:7" s="27" customFormat="1" ht="75" hidden="1" outlineLevel="1" x14ac:dyDescent="0.25">
      <c r="A228" s="9" t="s">
        <v>277</v>
      </c>
      <c r="B228" s="9" t="s">
        <v>12</v>
      </c>
      <c r="C228" s="9">
        <v>61.9</v>
      </c>
      <c r="D228" s="9">
        <v>70</v>
      </c>
      <c r="E228" s="9">
        <f t="shared" ref="E228:E250" si="24">D228/C228*100</f>
        <v>113.08562197092084</v>
      </c>
      <c r="F228" s="9">
        <f t="shared" ref="F228:F250" si="25">E228-100</f>
        <v>13.08562197092084</v>
      </c>
      <c r="G228" s="9"/>
    </row>
    <row r="229" spans="1:7" s="27" customFormat="1" ht="93.75" hidden="1" customHeight="1" outlineLevel="1" x14ac:dyDescent="0.25">
      <c r="A229" s="9" t="s">
        <v>278</v>
      </c>
      <c r="B229" s="9" t="s">
        <v>12</v>
      </c>
      <c r="C229" s="9">
        <v>59.3</v>
      </c>
      <c r="D229" s="9">
        <v>59.3</v>
      </c>
      <c r="E229" s="9">
        <f t="shared" si="24"/>
        <v>100</v>
      </c>
      <c r="F229" s="9">
        <f t="shared" si="25"/>
        <v>0</v>
      </c>
      <c r="G229" s="9"/>
    </row>
    <row r="230" spans="1:7" s="27" customFormat="1" ht="75" hidden="1" customHeight="1" outlineLevel="1" x14ac:dyDescent="0.25">
      <c r="A230" s="9" t="s">
        <v>279</v>
      </c>
      <c r="B230" s="9" t="s">
        <v>12</v>
      </c>
      <c r="C230" s="9">
        <v>70.7</v>
      </c>
      <c r="D230" s="9">
        <v>70.7</v>
      </c>
      <c r="E230" s="9">
        <f t="shared" si="24"/>
        <v>100</v>
      </c>
      <c r="F230" s="9">
        <f t="shared" si="25"/>
        <v>0</v>
      </c>
      <c r="G230" s="9"/>
    </row>
    <row r="231" spans="1:7" s="27" customFormat="1" ht="75" hidden="1" customHeight="1" outlineLevel="1" x14ac:dyDescent="0.25">
      <c r="A231" s="9" t="s">
        <v>280</v>
      </c>
      <c r="B231" s="9" t="s">
        <v>12</v>
      </c>
      <c r="C231" s="9">
        <v>94.9</v>
      </c>
      <c r="D231" s="9">
        <v>94.9</v>
      </c>
      <c r="E231" s="9">
        <f t="shared" si="24"/>
        <v>100</v>
      </c>
      <c r="F231" s="9">
        <f t="shared" si="25"/>
        <v>0</v>
      </c>
      <c r="G231" s="9"/>
    </row>
    <row r="232" spans="1:7" s="27" customFormat="1" ht="75" hidden="1" customHeight="1" outlineLevel="1" x14ac:dyDescent="0.25">
      <c r="A232" s="9" t="s">
        <v>281</v>
      </c>
      <c r="B232" s="9" t="s">
        <v>12</v>
      </c>
      <c r="C232" s="9">
        <v>56.3</v>
      </c>
      <c r="D232" s="9">
        <v>56.3</v>
      </c>
      <c r="E232" s="9">
        <f t="shared" si="24"/>
        <v>100</v>
      </c>
      <c r="F232" s="9">
        <f t="shared" si="25"/>
        <v>0</v>
      </c>
      <c r="G232" s="9"/>
    </row>
    <row r="233" spans="1:7" s="27" customFormat="1" ht="75" hidden="1" customHeight="1" outlineLevel="1" x14ac:dyDescent="0.25">
      <c r="A233" s="9" t="s">
        <v>282</v>
      </c>
      <c r="B233" s="9" t="s">
        <v>12</v>
      </c>
      <c r="C233" s="9">
        <v>91.7</v>
      </c>
      <c r="D233" s="9">
        <v>92</v>
      </c>
      <c r="E233" s="9">
        <f t="shared" si="24"/>
        <v>100.32715376226827</v>
      </c>
      <c r="F233" s="9">
        <f t="shared" si="25"/>
        <v>0.3271537622682672</v>
      </c>
      <c r="G233" s="9"/>
    </row>
    <row r="234" spans="1:7" s="27" customFormat="1" ht="93.75" hidden="1" customHeight="1" outlineLevel="1" x14ac:dyDescent="0.25">
      <c r="A234" s="9" t="s">
        <v>283</v>
      </c>
      <c r="B234" s="9" t="s">
        <v>12</v>
      </c>
      <c r="C234" s="9">
        <v>22.9</v>
      </c>
      <c r="D234" s="9">
        <v>22.9</v>
      </c>
      <c r="E234" s="9">
        <f t="shared" si="24"/>
        <v>100</v>
      </c>
      <c r="F234" s="9">
        <f t="shared" si="25"/>
        <v>0</v>
      </c>
      <c r="G234" s="9"/>
    </row>
    <row r="235" spans="1:7" s="27" customFormat="1" ht="93.75" hidden="1" customHeight="1" outlineLevel="1" x14ac:dyDescent="0.25">
      <c r="A235" s="9" t="s">
        <v>284</v>
      </c>
      <c r="B235" s="9" t="s">
        <v>12</v>
      </c>
      <c r="C235" s="9">
        <v>18.5</v>
      </c>
      <c r="D235" s="9">
        <v>18.5</v>
      </c>
      <c r="E235" s="9">
        <f t="shared" si="24"/>
        <v>100</v>
      </c>
      <c r="F235" s="9">
        <f t="shared" si="25"/>
        <v>0</v>
      </c>
      <c r="G235" s="9"/>
    </row>
    <row r="236" spans="1:7" s="27" customFormat="1" ht="129.75" hidden="1" customHeight="1" outlineLevel="1" x14ac:dyDescent="0.25">
      <c r="A236" s="9" t="s">
        <v>285</v>
      </c>
      <c r="B236" s="9" t="s">
        <v>12</v>
      </c>
      <c r="C236" s="9">
        <v>16.3</v>
      </c>
      <c r="D236" s="9">
        <v>16.3</v>
      </c>
      <c r="E236" s="9">
        <f t="shared" si="24"/>
        <v>100</v>
      </c>
      <c r="F236" s="9">
        <f t="shared" si="25"/>
        <v>0</v>
      </c>
      <c r="G236" s="9"/>
    </row>
    <row r="237" spans="1:7" s="27" customFormat="1" ht="80.25" hidden="1" customHeight="1" outlineLevel="1" x14ac:dyDescent="0.25">
      <c r="A237" s="9" t="s">
        <v>286</v>
      </c>
      <c r="B237" s="9" t="s">
        <v>12</v>
      </c>
      <c r="C237" s="9">
        <v>100</v>
      </c>
      <c r="D237" s="9">
        <v>100</v>
      </c>
      <c r="E237" s="9">
        <f t="shared" si="24"/>
        <v>100</v>
      </c>
      <c r="F237" s="9">
        <f t="shared" si="25"/>
        <v>0</v>
      </c>
      <c r="G237" s="9"/>
    </row>
    <row r="238" spans="1:7" s="27" customFormat="1" ht="93.75" hidden="1" customHeight="1" outlineLevel="1" x14ac:dyDescent="0.25">
      <c r="A238" s="9" t="s">
        <v>287</v>
      </c>
      <c r="B238" s="9" t="s">
        <v>12</v>
      </c>
      <c r="C238" s="9">
        <v>100</v>
      </c>
      <c r="D238" s="9">
        <v>100</v>
      </c>
      <c r="E238" s="9">
        <f t="shared" si="24"/>
        <v>100</v>
      </c>
      <c r="F238" s="9">
        <f t="shared" si="25"/>
        <v>0</v>
      </c>
      <c r="G238" s="9"/>
    </row>
    <row r="239" spans="1:7" s="27" customFormat="1" ht="66.75" hidden="1" customHeight="1" outlineLevel="1" x14ac:dyDescent="0.25">
      <c r="A239" s="9" t="s">
        <v>288</v>
      </c>
      <c r="B239" s="9" t="s">
        <v>12</v>
      </c>
      <c r="C239" s="9">
        <v>50</v>
      </c>
      <c r="D239" s="9">
        <v>50</v>
      </c>
      <c r="E239" s="9">
        <f t="shared" si="24"/>
        <v>100</v>
      </c>
      <c r="F239" s="9">
        <f t="shared" si="25"/>
        <v>0</v>
      </c>
      <c r="G239" s="9"/>
    </row>
    <row r="240" spans="1:7" s="27" customFormat="1" ht="129" hidden="1" customHeight="1" outlineLevel="1" x14ac:dyDescent="0.25">
      <c r="A240" s="9" t="s">
        <v>289</v>
      </c>
      <c r="B240" s="9" t="s">
        <v>12</v>
      </c>
      <c r="C240" s="9">
        <v>31.5</v>
      </c>
      <c r="D240" s="9">
        <v>28.6</v>
      </c>
      <c r="E240" s="9">
        <f t="shared" si="24"/>
        <v>90.793650793650798</v>
      </c>
      <c r="F240" s="9">
        <f t="shared" si="25"/>
        <v>-9.2063492063492021</v>
      </c>
      <c r="G240" s="9"/>
    </row>
    <row r="241" spans="1:7" s="27" customFormat="1" ht="96" hidden="1" customHeight="1" outlineLevel="1" x14ac:dyDescent="0.25">
      <c r="A241" s="9" t="s">
        <v>290</v>
      </c>
      <c r="B241" s="9" t="s">
        <v>12</v>
      </c>
      <c r="C241" s="9">
        <v>100</v>
      </c>
      <c r="D241" s="9">
        <v>80</v>
      </c>
      <c r="E241" s="9">
        <f t="shared" si="24"/>
        <v>80</v>
      </c>
      <c r="F241" s="9">
        <f t="shared" si="25"/>
        <v>-20</v>
      </c>
      <c r="G241" s="43" t="s">
        <v>291</v>
      </c>
    </row>
    <row r="242" spans="1:7" s="27" customFormat="1" ht="83.25" hidden="1" customHeight="1" outlineLevel="1" x14ac:dyDescent="0.25">
      <c r="A242" s="9" t="s">
        <v>292</v>
      </c>
      <c r="B242" s="9" t="s">
        <v>12</v>
      </c>
      <c r="C242" s="9">
        <v>73</v>
      </c>
      <c r="D242" s="9">
        <v>73</v>
      </c>
      <c r="E242" s="9">
        <f t="shared" si="24"/>
        <v>100</v>
      </c>
      <c r="F242" s="9">
        <f t="shared" si="25"/>
        <v>0</v>
      </c>
      <c r="G242" s="9"/>
    </row>
    <row r="243" spans="1:7" s="27" customFormat="1" ht="78.75" hidden="1" customHeight="1" outlineLevel="1" x14ac:dyDescent="0.25">
      <c r="A243" s="9" t="s">
        <v>293</v>
      </c>
      <c r="B243" s="9" t="s">
        <v>12</v>
      </c>
      <c r="C243" s="9">
        <v>70.8</v>
      </c>
      <c r="D243" s="9">
        <v>70.8</v>
      </c>
      <c r="E243" s="9">
        <f t="shared" si="24"/>
        <v>100</v>
      </c>
      <c r="F243" s="9">
        <f t="shared" si="25"/>
        <v>0</v>
      </c>
      <c r="G243" s="9"/>
    </row>
    <row r="244" spans="1:7" s="27" customFormat="1" ht="56.25" hidden="1" customHeight="1" outlineLevel="1" x14ac:dyDescent="0.25">
      <c r="A244" s="9" t="s">
        <v>294</v>
      </c>
      <c r="B244" s="9" t="s">
        <v>12</v>
      </c>
      <c r="C244" s="9">
        <v>68.7</v>
      </c>
      <c r="D244" s="9">
        <v>75.400000000000006</v>
      </c>
      <c r="E244" s="9">
        <f t="shared" si="24"/>
        <v>109.75254730713246</v>
      </c>
      <c r="F244" s="9">
        <f t="shared" si="25"/>
        <v>9.7525473071324598</v>
      </c>
      <c r="G244" s="9"/>
    </row>
    <row r="245" spans="1:7" s="27" customFormat="1" ht="56.25" hidden="1" customHeight="1" outlineLevel="1" x14ac:dyDescent="0.25">
      <c r="A245" s="9" t="s">
        <v>295</v>
      </c>
      <c r="B245" s="58" t="s">
        <v>26</v>
      </c>
      <c r="C245" s="58">
        <v>10</v>
      </c>
      <c r="D245" s="58">
        <v>11</v>
      </c>
      <c r="E245" s="9">
        <f t="shared" si="24"/>
        <v>110.00000000000001</v>
      </c>
      <c r="F245" s="9">
        <f t="shared" si="25"/>
        <v>10.000000000000014</v>
      </c>
      <c r="G245" s="61"/>
    </row>
    <row r="246" spans="1:7" s="27" customFormat="1" ht="56.25" hidden="1" customHeight="1" outlineLevel="1" x14ac:dyDescent="0.25">
      <c r="A246" s="9" t="s">
        <v>296</v>
      </c>
      <c r="B246" s="61"/>
      <c r="C246" s="91">
        <v>1</v>
      </c>
      <c r="D246" s="91">
        <v>1</v>
      </c>
      <c r="E246" s="9">
        <f>D246/C246*100</f>
        <v>100</v>
      </c>
      <c r="F246" s="9">
        <f t="shared" si="25"/>
        <v>0</v>
      </c>
      <c r="G246" s="62" t="s">
        <v>297</v>
      </c>
    </row>
    <row r="247" spans="1:7" s="27" customFormat="1" ht="67.5" hidden="1" customHeight="1" outlineLevel="1" x14ac:dyDescent="0.25">
      <c r="A247" s="9" t="s">
        <v>298</v>
      </c>
      <c r="B247" s="9" t="s">
        <v>301</v>
      </c>
      <c r="C247" s="9">
        <v>1</v>
      </c>
      <c r="D247" s="9">
        <v>0</v>
      </c>
      <c r="E247" s="9">
        <f>D247/C247*100</f>
        <v>0</v>
      </c>
      <c r="F247" s="9">
        <f t="shared" si="25"/>
        <v>-100</v>
      </c>
      <c r="G247" s="43" t="s">
        <v>299</v>
      </c>
    </row>
    <row r="248" spans="1:7" s="27" customFormat="1" ht="153.75" hidden="1" customHeight="1" outlineLevel="1" x14ac:dyDescent="0.25">
      <c r="A248" s="9" t="s">
        <v>300</v>
      </c>
      <c r="B248" s="9" t="s">
        <v>301</v>
      </c>
      <c r="C248" s="9">
        <v>1</v>
      </c>
      <c r="D248" s="9">
        <v>0</v>
      </c>
      <c r="E248" s="9">
        <f t="shared" si="24"/>
        <v>0</v>
      </c>
      <c r="F248" s="9">
        <f t="shared" si="25"/>
        <v>-100</v>
      </c>
      <c r="G248" s="43" t="s">
        <v>302</v>
      </c>
    </row>
    <row r="249" spans="1:7" s="27" customFormat="1" ht="58.5" hidden="1" customHeight="1" outlineLevel="1" x14ac:dyDescent="0.25">
      <c r="A249" s="9" t="s">
        <v>308</v>
      </c>
      <c r="B249" s="9" t="s">
        <v>35</v>
      </c>
      <c r="C249" s="9">
        <v>4000</v>
      </c>
      <c r="D249" s="9">
        <v>2606</v>
      </c>
      <c r="E249" s="9">
        <f t="shared" si="24"/>
        <v>65.149999999999991</v>
      </c>
      <c r="F249" s="9">
        <f t="shared" si="25"/>
        <v>-34.850000000000009</v>
      </c>
      <c r="G249" s="43" t="s">
        <v>304</v>
      </c>
    </row>
    <row r="250" spans="1:7" s="27" customFormat="1" ht="77.25" hidden="1" customHeight="1" outlineLevel="1" x14ac:dyDescent="0.25">
      <c r="A250" s="9" t="s">
        <v>303</v>
      </c>
      <c r="B250" s="9" t="s">
        <v>26</v>
      </c>
      <c r="C250" s="9">
        <v>60</v>
      </c>
      <c r="D250" s="9">
        <v>49</v>
      </c>
      <c r="E250" s="9">
        <f t="shared" si="24"/>
        <v>81.666666666666671</v>
      </c>
      <c r="F250" s="9">
        <f t="shared" si="25"/>
        <v>-18.333333333333329</v>
      </c>
      <c r="G250" s="43" t="s">
        <v>305</v>
      </c>
    </row>
    <row r="251" spans="1:7" s="27" customFormat="1" ht="26.25" hidden="1" customHeight="1" outlineLevel="1" x14ac:dyDescent="0.25">
      <c r="A251" s="65" t="s">
        <v>1215</v>
      </c>
      <c r="B251" s="75"/>
      <c r="C251" s="75"/>
      <c r="D251" s="75"/>
      <c r="E251" s="75"/>
      <c r="F251" s="86">
        <f>F227+F228+F229+F230+F231+F232+F233+F234+F235+F236+F237+F238+F239+F240+F241+F242+F243+F244+F245+F246+F247+F248+F249+F250</f>
        <v>-249.22435949936096</v>
      </c>
      <c r="G251" s="75"/>
    </row>
    <row r="252" spans="1:7" s="27" customFormat="1" ht="51.75" hidden="1" customHeight="1" outlineLevel="1" x14ac:dyDescent="0.25">
      <c r="A252" s="156" t="s">
        <v>306</v>
      </c>
      <c r="B252" s="157"/>
      <c r="C252" s="157"/>
      <c r="D252" s="157"/>
      <c r="E252" s="157"/>
      <c r="F252" s="157"/>
      <c r="G252" s="158"/>
    </row>
    <row r="253" spans="1:7" s="27" customFormat="1" ht="126.75" hidden="1" customHeight="1" outlineLevel="1" x14ac:dyDescent="0.25">
      <c r="A253" s="9" t="s">
        <v>307</v>
      </c>
      <c r="B253" s="9" t="s">
        <v>35</v>
      </c>
      <c r="C253" s="9">
        <v>125</v>
      </c>
      <c r="D253" s="9">
        <v>160</v>
      </c>
      <c r="E253" s="63">
        <f>D253/C253*100</f>
        <v>128</v>
      </c>
      <c r="F253" s="63">
        <f>E253-100</f>
        <v>28</v>
      </c>
      <c r="G253" s="63"/>
    </row>
    <row r="254" spans="1:7" s="27" customFormat="1" ht="105.75" hidden="1" customHeight="1" outlineLevel="1" x14ac:dyDescent="0.25">
      <c r="A254" s="9" t="s">
        <v>309</v>
      </c>
      <c r="B254" s="9" t="s">
        <v>12</v>
      </c>
      <c r="C254" s="9">
        <v>65</v>
      </c>
      <c r="D254" s="9">
        <v>69.2</v>
      </c>
      <c r="E254" s="63">
        <f t="shared" ref="E254:E261" si="26">D254/C254*100</f>
        <v>106.46153846153848</v>
      </c>
      <c r="F254" s="63">
        <f t="shared" ref="F254:F261" si="27">E254-100</f>
        <v>6.4615384615384812</v>
      </c>
      <c r="G254" s="9"/>
    </row>
    <row r="255" spans="1:7" s="27" customFormat="1" ht="72.75" hidden="1" customHeight="1" outlineLevel="1" x14ac:dyDescent="0.25">
      <c r="A255" s="9" t="s">
        <v>310</v>
      </c>
      <c r="B255" s="9" t="s">
        <v>35</v>
      </c>
      <c r="C255" s="9">
        <v>20</v>
      </c>
      <c r="D255" s="9">
        <v>83</v>
      </c>
      <c r="E255" s="63">
        <f t="shared" si="26"/>
        <v>415.00000000000006</v>
      </c>
      <c r="F255" s="63">
        <f t="shared" si="27"/>
        <v>315.00000000000006</v>
      </c>
      <c r="G255" s="9"/>
    </row>
    <row r="256" spans="1:7" s="27" customFormat="1" ht="88.5" hidden="1" customHeight="1" outlineLevel="1" x14ac:dyDescent="0.25">
      <c r="A256" s="9" t="s">
        <v>311</v>
      </c>
      <c r="B256" s="9" t="s">
        <v>12</v>
      </c>
      <c r="C256" s="9">
        <v>65</v>
      </c>
      <c r="D256" s="9">
        <v>86.7</v>
      </c>
      <c r="E256" s="63">
        <f t="shared" si="26"/>
        <v>133.38461538461539</v>
      </c>
      <c r="F256" s="63">
        <f t="shared" si="27"/>
        <v>33.384615384615387</v>
      </c>
      <c r="G256" s="9"/>
    </row>
    <row r="257" spans="1:7" s="27" customFormat="1" ht="103.5" hidden="1" customHeight="1" outlineLevel="1" x14ac:dyDescent="0.25">
      <c r="A257" s="9" t="s">
        <v>312</v>
      </c>
      <c r="B257" s="9" t="s">
        <v>12</v>
      </c>
      <c r="C257" s="9">
        <v>10</v>
      </c>
      <c r="D257" s="9">
        <v>12.5</v>
      </c>
      <c r="E257" s="63">
        <f t="shared" si="26"/>
        <v>125</v>
      </c>
      <c r="F257" s="63">
        <f t="shared" si="27"/>
        <v>25</v>
      </c>
      <c r="G257" s="9"/>
    </row>
    <row r="258" spans="1:7" s="27" customFormat="1" ht="77.25" hidden="1" customHeight="1" outlineLevel="1" x14ac:dyDescent="0.25">
      <c r="A258" s="9" t="s">
        <v>313</v>
      </c>
      <c r="B258" s="9" t="s">
        <v>12</v>
      </c>
      <c r="C258" s="9">
        <v>100</v>
      </c>
      <c r="D258" s="9">
        <v>100</v>
      </c>
      <c r="E258" s="63">
        <f t="shared" si="26"/>
        <v>100</v>
      </c>
      <c r="F258" s="63">
        <f t="shared" si="27"/>
        <v>0</v>
      </c>
      <c r="G258" s="9"/>
    </row>
    <row r="259" spans="1:7" s="27" customFormat="1" ht="53.25" hidden="1" customHeight="1" outlineLevel="1" x14ac:dyDescent="0.25">
      <c r="A259" s="9" t="s">
        <v>314</v>
      </c>
      <c r="B259" s="9" t="s">
        <v>26</v>
      </c>
      <c r="C259" s="9">
        <v>3</v>
      </c>
      <c r="D259" s="9">
        <v>7</v>
      </c>
      <c r="E259" s="63">
        <f t="shared" si="26"/>
        <v>233.33333333333334</v>
      </c>
      <c r="F259" s="63">
        <f t="shared" si="27"/>
        <v>133.33333333333334</v>
      </c>
      <c r="G259" s="9"/>
    </row>
    <row r="260" spans="1:7" s="27" customFormat="1" ht="106.5" hidden="1" customHeight="1" outlineLevel="1" x14ac:dyDescent="0.25">
      <c r="A260" s="9" t="s">
        <v>315</v>
      </c>
      <c r="B260" s="9" t="s">
        <v>12</v>
      </c>
      <c r="C260" s="9">
        <v>100</v>
      </c>
      <c r="D260" s="9">
        <v>0</v>
      </c>
      <c r="E260" s="63">
        <f t="shared" si="26"/>
        <v>0</v>
      </c>
      <c r="F260" s="63">
        <f t="shared" si="27"/>
        <v>-100</v>
      </c>
      <c r="G260" s="43" t="s">
        <v>316</v>
      </c>
    </row>
    <row r="261" spans="1:7" s="27" customFormat="1" ht="77.25" hidden="1" customHeight="1" outlineLevel="1" x14ac:dyDescent="0.25">
      <c r="A261" s="9" t="s">
        <v>317</v>
      </c>
      <c r="B261" s="9" t="s">
        <v>35</v>
      </c>
      <c r="C261" s="9">
        <v>50</v>
      </c>
      <c r="D261" s="9">
        <v>19</v>
      </c>
      <c r="E261" s="63">
        <f t="shared" si="26"/>
        <v>38</v>
      </c>
      <c r="F261" s="63">
        <f t="shared" si="27"/>
        <v>-62</v>
      </c>
      <c r="G261" s="9"/>
    </row>
    <row r="262" spans="1:7" s="27" customFormat="1" ht="33" hidden="1" customHeight="1" outlineLevel="1" x14ac:dyDescent="0.25">
      <c r="A262" s="65" t="s">
        <v>1215</v>
      </c>
      <c r="B262" s="65"/>
      <c r="C262" s="65"/>
      <c r="D262" s="65"/>
      <c r="E262" s="65"/>
      <c r="F262" s="65">
        <f>F253+F254+F255+F256+F257+F258+F259+F260+F261</f>
        <v>379.1794871794873</v>
      </c>
      <c r="G262" s="65"/>
    </row>
    <row r="263" spans="1:7" s="27" customFormat="1" ht="56.25" hidden="1" customHeight="1" outlineLevel="1" x14ac:dyDescent="0.25">
      <c r="A263" s="162" t="s">
        <v>318</v>
      </c>
      <c r="B263" s="163"/>
      <c r="C263" s="163"/>
      <c r="D263" s="163"/>
      <c r="E263" s="163"/>
      <c r="F263" s="163"/>
      <c r="G263" s="163"/>
    </row>
    <row r="264" spans="1:7" ht="30" hidden="1" outlineLevel="1" x14ac:dyDescent="0.25">
      <c r="A264" s="9" t="s">
        <v>319</v>
      </c>
      <c r="B264" s="9" t="s">
        <v>26</v>
      </c>
      <c r="C264" s="9">
        <v>60</v>
      </c>
      <c r="D264" s="9">
        <v>24</v>
      </c>
      <c r="E264" s="9">
        <f>D264/C264*100</f>
        <v>40</v>
      </c>
      <c r="F264" s="9">
        <f>E264-100</f>
        <v>-60</v>
      </c>
      <c r="G264" s="9"/>
    </row>
    <row r="265" spans="1:7" ht="75" hidden="1" outlineLevel="1" x14ac:dyDescent="0.25">
      <c r="A265" s="9" t="s">
        <v>320</v>
      </c>
      <c r="B265" s="9" t="s">
        <v>321</v>
      </c>
      <c r="C265" s="9">
        <v>703</v>
      </c>
      <c r="D265" s="9">
        <v>1104</v>
      </c>
      <c r="E265" s="9">
        <f t="shared" ref="E265:E267" si="28">D265/C265*100</f>
        <v>157.04125177809388</v>
      </c>
      <c r="F265" s="9">
        <f t="shared" ref="F265:F267" si="29">E265-100</f>
        <v>57.04125177809388</v>
      </c>
      <c r="G265" s="9"/>
    </row>
    <row r="266" spans="1:7" ht="45" hidden="1" outlineLevel="1" x14ac:dyDescent="0.25">
      <c r="A266" s="9" t="s">
        <v>322</v>
      </c>
      <c r="B266" s="9" t="s">
        <v>321</v>
      </c>
      <c r="C266" s="9">
        <v>655</v>
      </c>
      <c r="D266" s="9">
        <v>1334</v>
      </c>
      <c r="E266" s="9">
        <f t="shared" si="28"/>
        <v>203.66412213740458</v>
      </c>
      <c r="F266" s="9">
        <f t="shared" si="29"/>
        <v>103.66412213740458</v>
      </c>
      <c r="G266" s="9"/>
    </row>
    <row r="267" spans="1:7" ht="60" hidden="1" outlineLevel="1" x14ac:dyDescent="0.25">
      <c r="A267" s="9" t="s">
        <v>323</v>
      </c>
      <c r="B267" s="9" t="s">
        <v>321</v>
      </c>
      <c r="C267" s="9">
        <v>300</v>
      </c>
      <c r="D267" s="9">
        <v>380</v>
      </c>
      <c r="E267" s="9">
        <f t="shared" si="28"/>
        <v>126.66666666666666</v>
      </c>
      <c r="F267" s="9">
        <f t="shared" si="29"/>
        <v>26.666666666666657</v>
      </c>
      <c r="G267" s="9"/>
    </row>
    <row r="268" spans="1:7" hidden="1" outlineLevel="1" x14ac:dyDescent="0.25">
      <c r="A268" s="65" t="s">
        <v>1215</v>
      </c>
      <c r="B268" s="65"/>
      <c r="C268" s="65"/>
      <c r="D268" s="65"/>
      <c r="E268" s="65"/>
      <c r="F268" s="65">
        <f>F264+F265+F266+F267</f>
        <v>127.37204058216511</v>
      </c>
      <c r="G268" s="65"/>
    </row>
    <row r="269" spans="1:7" ht="24.75" hidden="1" customHeight="1" outlineLevel="1" x14ac:dyDescent="0.25">
      <c r="A269" s="156" t="s">
        <v>324</v>
      </c>
      <c r="B269" s="157"/>
      <c r="C269" s="157"/>
      <c r="D269" s="157"/>
      <c r="E269" s="157"/>
      <c r="F269" s="157"/>
      <c r="G269" s="158"/>
    </row>
    <row r="270" spans="1:7" ht="75" hidden="1" outlineLevel="1" x14ac:dyDescent="0.25">
      <c r="A270" s="9" t="s">
        <v>325</v>
      </c>
      <c r="B270" s="9" t="s">
        <v>326</v>
      </c>
      <c r="C270" s="9">
        <v>100</v>
      </c>
      <c r="D270" s="9">
        <v>91</v>
      </c>
      <c r="E270" s="63">
        <f>D270/C270*100</f>
        <v>91</v>
      </c>
      <c r="F270" s="63">
        <f>E270-100</f>
        <v>-9</v>
      </c>
      <c r="G270" s="43" t="s">
        <v>327</v>
      </c>
    </row>
    <row r="271" spans="1:7" ht="75" hidden="1" outlineLevel="1" x14ac:dyDescent="0.25">
      <c r="A271" s="9" t="s">
        <v>328</v>
      </c>
      <c r="B271" s="9" t="s">
        <v>326</v>
      </c>
      <c r="C271" s="9">
        <v>6</v>
      </c>
      <c r="D271" s="9">
        <v>6</v>
      </c>
      <c r="E271" s="63">
        <f t="shared" ref="E271:E275" si="30">D271/C271*100</f>
        <v>100</v>
      </c>
      <c r="F271" s="63">
        <f t="shared" ref="F271:F275" si="31">E271-100</f>
        <v>0</v>
      </c>
      <c r="G271" s="9"/>
    </row>
    <row r="272" spans="1:7" ht="45" hidden="1" outlineLevel="1" x14ac:dyDescent="0.25">
      <c r="A272" s="9" t="s">
        <v>329</v>
      </c>
      <c r="B272" s="9" t="s">
        <v>326</v>
      </c>
      <c r="C272" s="9">
        <v>100</v>
      </c>
      <c r="D272" s="9">
        <v>100</v>
      </c>
      <c r="E272" s="63">
        <f t="shared" si="30"/>
        <v>100</v>
      </c>
      <c r="F272" s="63">
        <f t="shared" si="31"/>
        <v>0</v>
      </c>
      <c r="G272" s="9"/>
    </row>
    <row r="273" spans="1:7" ht="45" hidden="1" outlineLevel="1" x14ac:dyDescent="0.25">
      <c r="A273" s="9" t="s">
        <v>330</v>
      </c>
      <c r="B273" s="9" t="s">
        <v>326</v>
      </c>
      <c r="C273" s="9">
        <v>100</v>
      </c>
      <c r="D273" s="9">
        <v>100</v>
      </c>
      <c r="E273" s="63">
        <f t="shared" si="30"/>
        <v>100</v>
      </c>
      <c r="F273" s="63">
        <f t="shared" si="31"/>
        <v>0</v>
      </c>
      <c r="G273" s="9"/>
    </row>
    <row r="274" spans="1:7" ht="45" hidden="1" outlineLevel="1" x14ac:dyDescent="0.25">
      <c r="A274" s="9" t="s">
        <v>331</v>
      </c>
      <c r="B274" s="9" t="s">
        <v>326</v>
      </c>
      <c r="C274" s="9">
        <v>100</v>
      </c>
      <c r="D274" s="9">
        <v>100</v>
      </c>
      <c r="E274" s="63">
        <f t="shared" si="30"/>
        <v>100</v>
      </c>
      <c r="F274" s="63">
        <f t="shared" si="31"/>
        <v>0</v>
      </c>
      <c r="G274" s="9"/>
    </row>
    <row r="275" spans="1:7" ht="45" hidden="1" outlineLevel="1" x14ac:dyDescent="0.25">
      <c r="A275" s="9" t="s">
        <v>332</v>
      </c>
      <c r="B275" s="9" t="s">
        <v>333</v>
      </c>
      <c r="C275" s="9">
        <v>4.5</v>
      </c>
      <c r="D275" s="9">
        <v>4.5</v>
      </c>
      <c r="E275" s="63">
        <f t="shared" si="30"/>
        <v>100</v>
      </c>
      <c r="F275" s="63">
        <f t="shared" si="31"/>
        <v>0</v>
      </c>
      <c r="G275" s="9"/>
    </row>
    <row r="276" spans="1:7" hidden="1" outlineLevel="1" x14ac:dyDescent="0.25">
      <c r="A276" s="65" t="s">
        <v>1215</v>
      </c>
      <c r="B276" s="65"/>
      <c r="C276" s="65"/>
      <c r="D276" s="65"/>
      <c r="E276" s="65"/>
      <c r="F276" s="65">
        <f>F270+F271+F272+F273+F274+F275</f>
        <v>-9</v>
      </c>
      <c r="G276" s="65"/>
    </row>
    <row r="277" spans="1:7" ht="27" hidden="1" customHeight="1" outlineLevel="1" x14ac:dyDescent="0.25">
      <c r="A277" s="156" t="s">
        <v>334</v>
      </c>
      <c r="B277" s="157"/>
      <c r="C277" s="157"/>
      <c r="D277" s="157"/>
      <c r="E277" s="157"/>
      <c r="F277" s="157"/>
      <c r="G277" s="158"/>
    </row>
    <row r="278" spans="1:7" ht="27" hidden="1" customHeight="1" outlineLevel="1" x14ac:dyDescent="0.25">
      <c r="A278" s="113"/>
      <c r="B278" s="129"/>
      <c r="C278" s="129"/>
      <c r="D278" s="129"/>
      <c r="E278" s="129"/>
      <c r="F278" s="129"/>
      <c r="G278" s="129"/>
    </row>
    <row r="279" spans="1:7" ht="45" hidden="1" outlineLevel="1" x14ac:dyDescent="0.25">
      <c r="A279" s="9" t="s">
        <v>335</v>
      </c>
      <c r="B279" s="58" t="s">
        <v>336</v>
      </c>
      <c r="C279" s="28">
        <v>25</v>
      </c>
      <c r="D279" s="28">
        <v>66</v>
      </c>
      <c r="E279" s="64">
        <f>D279/C279*100</f>
        <v>264</v>
      </c>
      <c r="F279" s="64">
        <f>E279-100</f>
        <v>164</v>
      </c>
      <c r="G279" s="64"/>
    </row>
    <row r="280" spans="1:7" ht="114" hidden="1" customHeight="1" outlineLevel="1" x14ac:dyDescent="0.25">
      <c r="A280" s="9" t="s">
        <v>337</v>
      </c>
      <c r="B280" s="9" t="s">
        <v>338</v>
      </c>
      <c r="C280" s="9">
        <v>20.927</v>
      </c>
      <c r="D280" s="9">
        <v>17.876000000000001</v>
      </c>
      <c r="E280" s="64">
        <f t="shared" ref="E280:E289" si="32">D280/C280*100</f>
        <v>85.420748315573192</v>
      </c>
      <c r="F280" s="64">
        <f t="shared" ref="F280:F289" si="33">E280-100</f>
        <v>-14.579251684426808</v>
      </c>
      <c r="G280" s="43" t="s">
        <v>339</v>
      </c>
    </row>
    <row r="281" spans="1:7" ht="36.75" hidden="1" customHeight="1" outlineLevel="1" x14ac:dyDescent="0.25">
      <c r="A281" s="9" t="s">
        <v>341</v>
      </c>
      <c r="B281" s="9" t="s">
        <v>340</v>
      </c>
      <c r="C281" s="9">
        <v>900</v>
      </c>
      <c r="D281" s="9">
        <v>840</v>
      </c>
      <c r="E281" s="64">
        <f t="shared" si="32"/>
        <v>93.333333333333329</v>
      </c>
      <c r="F281" s="64">
        <f t="shared" si="33"/>
        <v>-6.6666666666666714</v>
      </c>
      <c r="G281" s="9"/>
    </row>
    <row r="282" spans="1:7" ht="36.75" hidden="1" customHeight="1" outlineLevel="1" x14ac:dyDescent="0.25">
      <c r="A282" s="9" t="s">
        <v>342</v>
      </c>
      <c r="B282" s="9" t="s">
        <v>340</v>
      </c>
      <c r="C282" s="9">
        <v>10</v>
      </c>
      <c r="D282" s="9">
        <v>10.003</v>
      </c>
      <c r="E282" s="64">
        <f t="shared" si="32"/>
        <v>100.03</v>
      </c>
      <c r="F282" s="64">
        <f t="shared" si="33"/>
        <v>3.0000000000001137E-2</v>
      </c>
      <c r="G282" s="9"/>
    </row>
    <row r="283" spans="1:7" ht="36.75" hidden="1" customHeight="1" outlineLevel="1" x14ac:dyDescent="0.25">
      <c r="A283" s="9" t="s">
        <v>343</v>
      </c>
      <c r="B283" s="9" t="s">
        <v>344</v>
      </c>
      <c r="C283" s="9">
        <v>17</v>
      </c>
      <c r="D283" s="9">
        <v>17</v>
      </c>
      <c r="E283" s="64">
        <f t="shared" si="32"/>
        <v>100</v>
      </c>
      <c r="F283" s="64">
        <f t="shared" si="33"/>
        <v>0</v>
      </c>
      <c r="G283" s="9"/>
    </row>
    <row r="284" spans="1:7" ht="45" hidden="1" outlineLevel="1" x14ac:dyDescent="0.25">
      <c r="A284" s="9" t="s">
        <v>345</v>
      </c>
      <c r="B284" s="9" t="s">
        <v>26</v>
      </c>
      <c r="C284" s="9">
        <v>19</v>
      </c>
      <c r="D284" s="9">
        <v>3</v>
      </c>
      <c r="E284" s="64">
        <f t="shared" si="32"/>
        <v>15.789473684210526</v>
      </c>
      <c r="F284" s="64">
        <f t="shared" si="33"/>
        <v>-84.21052631578948</v>
      </c>
      <c r="G284" s="9"/>
    </row>
    <row r="285" spans="1:7" ht="30" hidden="1" outlineLevel="1" x14ac:dyDescent="0.25">
      <c r="A285" s="9" t="s">
        <v>346</v>
      </c>
      <c r="B285" s="9" t="s">
        <v>340</v>
      </c>
      <c r="C285" s="9">
        <v>2</v>
      </c>
      <c r="D285" s="9">
        <v>2</v>
      </c>
      <c r="E285" s="64">
        <f t="shared" si="32"/>
        <v>100</v>
      </c>
      <c r="F285" s="64">
        <f t="shared" si="33"/>
        <v>0</v>
      </c>
      <c r="G285" s="9"/>
    </row>
    <row r="286" spans="1:7" ht="45" hidden="1" outlineLevel="1" x14ac:dyDescent="0.25">
      <c r="A286" s="9" t="s">
        <v>347</v>
      </c>
      <c r="B286" s="9" t="s">
        <v>26</v>
      </c>
      <c r="C286" s="9">
        <v>23</v>
      </c>
      <c r="D286" s="9">
        <v>23</v>
      </c>
      <c r="E286" s="64">
        <f t="shared" si="32"/>
        <v>100</v>
      </c>
      <c r="F286" s="64">
        <f t="shared" si="33"/>
        <v>0</v>
      </c>
      <c r="G286" s="9"/>
    </row>
    <row r="287" spans="1:7" ht="67.5" hidden="1" outlineLevel="1" x14ac:dyDescent="0.25">
      <c r="A287" s="9" t="s">
        <v>348</v>
      </c>
      <c r="B287" s="9" t="s">
        <v>336</v>
      </c>
      <c r="C287" s="9">
        <v>3180</v>
      </c>
      <c r="D287" s="9">
        <v>2615</v>
      </c>
      <c r="E287" s="64">
        <f t="shared" si="32"/>
        <v>82.232704402515722</v>
      </c>
      <c r="F287" s="64">
        <f t="shared" si="33"/>
        <v>-17.767295597484278</v>
      </c>
      <c r="G287" s="43" t="s">
        <v>352</v>
      </c>
    </row>
    <row r="288" spans="1:7" ht="45" hidden="1" outlineLevel="1" x14ac:dyDescent="0.25">
      <c r="A288" s="9" t="s">
        <v>349</v>
      </c>
      <c r="B288" s="9" t="s">
        <v>350</v>
      </c>
      <c r="C288" s="9">
        <v>2</v>
      </c>
      <c r="D288" s="9">
        <v>100</v>
      </c>
      <c r="E288" s="64">
        <f t="shared" si="32"/>
        <v>5000</v>
      </c>
      <c r="F288" s="64">
        <f t="shared" si="33"/>
        <v>4900</v>
      </c>
      <c r="G288" s="9"/>
    </row>
    <row r="289" spans="1:7" ht="30" hidden="1" outlineLevel="1" x14ac:dyDescent="0.25">
      <c r="A289" s="9" t="s">
        <v>351</v>
      </c>
      <c r="B289" s="9" t="s">
        <v>350</v>
      </c>
      <c r="C289" s="9">
        <v>50</v>
      </c>
      <c r="D289" s="9">
        <v>54</v>
      </c>
      <c r="E289" s="64">
        <f t="shared" si="32"/>
        <v>108</v>
      </c>
      <c r="F289" s="64">
        <f t="shared" si="33"/>
        <v>8</v>
      </c>
      <c r="G289" s="9"/>
    </row>
    <row r="290" spans="1:7" hidden="1" outlineLevel="1" x14ac:dyDescent="0.25">
      <c r="A290" s="113" t="s">
        <v>1374</v>
      </c>
      <c r="B290" s="114"/>
      <c r="C290" s="114"/>
      <c r="D290" s="114"/>
      <c r="E290" s="114"/>
      <c r="F290" s="114"/>
      <c r="G290" s="114"/>
    </row>
    <row r="291" spans="1:7" ht="67.5" hidden="1" outlineLevel="1" x14ac:dyDescent="0.25">
      <c r="A291" s="9" t="s">
        <v>1377</v>
      </c>
      <c r="B291" s="9" t="s">
        <v>336</v>
      </c>
      <c r="C291" s="9">
        <v>25</v>
      </c>
      <c r="D291" s="9">
        <v>66</v>
      </c>
      <c r="E291" s="9">
        <f>D291/C291*100</f>
        <v>264</v>
      </c>
      <c r="F291" s="9">
        <f>E291-100</f>
        <v>164</v>
      </c>
      <c r="G291" s="43" t="s">
        <v>1378</v>
      </c>
    </row>
    <row r="292" spans="1:7" ht="30" hidden="1" outlineLevel="1" x14ac:dyDescent="0.25">
      <c r="A292" s="109" t="s">
        <v>1375</v>
      </c>
      <c r="B292" s="109" t="s">
        <v>336</v>
      </c>
      <c r="C292" s="109">
        <v>20927</v>
      </c>
      <c r="D292" s="109">
        <v>17876</v>
      </c>
      <c r="E292" s="9">
        <f t="shared" ref="E292:E296" si="34">D292/C292*100</f>
        <v>85.420748315573178</v>
      </c>
      <c r="F292" s="9">
        <f t="shared" ref="F292:F296" si="35">E292-100</f>
        <v>-14.579251684426822</v>
      </c>
      <c r="G292" s="43" t="s">
        <v>1379</v>
      </c>
    </row>
    <row r="293" spans="1:7" ht="30" hidden="1" outlineLevel="1" x14ac:dyDescent="0.25">
      <c r="A293" s="9" t="s">
        <v>1376</v>
      </c>
      <c r="B293" s="9" t="s">
        <v>437</v>
      </c>
      <c r="C293" s="9">
        <v>5.9</v>
      </c>
      <c r="D293" s="9">
        <v>-1.17</v>
      </c>
      <c r="E293" s="9">
        <f t="shared" si="34"/>
        <v>-19.83050847457627</v>
      </c>
      <c r="F293" s="9">
        <f t="shared" si="35"/>
        <v>-119.83050847457628</v>
      </c>
      <c r="G293" s="9"/>
    </row>
    <row r="294" spans="1:7" hidden="1" outlineLevel="1" x14ac:dyDescent="0.25">
      <c r="A294" s="9"/>
      <c r="B294" s="9" t="s">
        <v>340</v>
      </c>
      <c r="C294" s="9">
        <v>50</v>
      </c>
      <c r="D294" s="9">
        <v>-10</v>
      </c>
      <c r="E294" s="9">
        <f t="shared" si="34"/>
        <v>-20</v>
      </c>
      <c r="F294" s="9">
        <f t="shared" si="35"/>
        <v>-120</v>
      </c>
      <c r="G294" s="9"/>
    </row>
    <row r="295" spans="1:7" ht="30" hidden="1" outlineLevel="1" x14ac:dyDescent="0.25">
      <c r="A295" s="9" t="s">
        <v>1380</v>
      </c>
      <c r="B295" s="9" t="s">
        <v>213</v>
      </c>
      <c r="C295" s="9">
        <v>0.2</v>
      </c>
      <c r="D295" s="9">
        <v>0.2</v>
      </c>
      <c r="E295" s="9">
        <f t="shared" si="34"/>
        <v>100</v>
      </c>
      <c r="F295" s="9">
        <f t="shared" si="35"/>
        <v>0</v>
      </c>
      <c r="G295" s="43" t="s">
        <v>1379</v>
      </c>
    </row>
    <row r="296" spans="1:7" ht="45" hidden="1" outlineLevel="1" x14ac:dyDescent="0.25">
      <c r="A296" s="9" t="s">
        <v>1381</v>
      </c>
      <c r="B296" s="9" t="s">
        <v>340</v>
      </c>
      <c r="C296" s="9">
        <v>1</v>
      </c>
      <c r="D296" s="9">
        <v>0</v>
      </c>
      <c r="E296" s="9">
        <f t="shared" si="34"/>
        <v>0</v>
      </c>
      <c r="F296" s="9">
        <f t="shared" si="35"/>
        <v>-100</v>
      </c>
      <c r="G296" s="9"/>
    </row>
    <row r="297" spans="1:7" hidden="1" outlineLevel="1" x14ac:dyDescent="0.25">
      <c r="A297" s="113" t="s">
        <v>1382</v>
      </c>
      <c r="B297" s="114"/>
      <c r="C297" s="114"/>
      <c r="D297" s="114"/>
      <c r="E297" s="114"/>
      <c r="F297" s="114"/>
      <c r="G297" s="115"/>
    </row>
    <row r="298" spans="1:7" ht="30" hidden="1" outlineLevel="1" x14ac:dyDescent="0.25">
      <c r="A298" s="9" t="s">
        <v>1383</v>
      </c>
      <c r="B298" s="9" t="s">
        <v>26</v>
      </c>
      <c r="C298" s="9">
        <v>2</v>
      </c>
      <c r="D298" s="9">
        <v>2</v>
      </c>
      <c r="E298" s="9">
        <f>D298/C298*100</f>
        <v>100</v>
      </c>
      <c r="F298" s="9">
        <f>E298-100</f>
        <v>0</v>
      </c>
      <c r="G298" s="9"/>
    </row>
    <row r="299" spans="1:7" hidden="1" outlineLevel="1" x14ac:dyDescent="0.25">
      <c r="A299" s="113" t="s">
        <v>1384</v>
      </c>
      <c r="B299" s="114"/>
      <c r="C299" s="114"/>
      <c r="D299" s="114"/>
      <c r="E299" s="114"/>
      <c r="F299" s="114"/>
      <c r="G299" s="115"/>
    </row>
    <row r="300" spans="1:7" ht="30" hidden="1" outlineLevel="1" x14ac:dyDescent="0.25">
      <c r="A300" s="109" t="s">
        <v>1385</v>
      </c>
      <c r="B300" s="109" t="s">
        <v>336</v>
      </c>
      <c r="C300" s="109">
        <v>0</v>
      </c>
      <c r="D300" s="109">
        <v>0</v>
      </c>
      <c r="E300" s="109"/>
      <c r="F300" s="109"/>
      <c r="G300" s="9"/>
    </row>
    <row r="301" spans="1:7" ht="60" hidden="1" outlineLevel="1" x14ac:dyDescent="0.25">
      <c r="A301" s="9" t="s">
        <v>1386</v>
      </c>
      <c r="B301" s="9" t="s">
        <v>26</v>
      </c>
      <c r="C301" s="9">
        <v>0</v>
      </c>
      <c r="D301" s="9">
        <v>0</v>
      </c>
      <c r="E301" s="9"/>
      <c r="F301" s="9"/>
      <c r="G301" s="9"/>
    </row>
    <row r="302" spans="1:7" hidden="1" outlineLevel="1" x14ac:dyDescent="0.25">
      <c r="A302" s="113" t="s">
        <v>1387</v>
      </c>
      <c r="B302" s="114"/>
      <c r="C302" s="114"/>
      <c r="D302" s="114"/>
      <c r="E302" s="114"/>
      <c r="F302" s="114"/>
      <c r="G302" s="115"/>
    </row>
    <row r="303" spans="1:7" ht="45" hidden="1" outlineLevel="1" x14ac:dyDescent="0.25">
      <c r="A303" s="9" t="s">
        <v>1388</v>
      </c>
      <c r="B303" s="9" t="s">
        <v>350</v>
      </c>
      <c r="C303" s="9">
        <v>10</v>
      </c>
      <c r="D303" s="9">
        <v>9</v>
      </c>
      <c r="E303" s="9">
        <f>D303/C303*100</f>
        <v>90</v>
      </c>
      <c r="F303" s="9">
        <f>E303-100</f>
        <v>-10</v>
      </c>
      <c r="G303" s="9"/>
    </row>
    <row r="304" spans="1:7" ht="30" hidden="1" outlineLevel="1" x14ac:dyDescent="0.25">
      <c r="A304" s="9" t="s">
        <v>1389</v>
      </c>
      <c r="B304" s="9" t="s">
        <v>26</v>
      </c>
      <c r="C304" s="9">
        <v>5</v>
      </c>
      <c r="D304" s="9">
        <v>9</v>
      </c>
      <c r="E304" s="9">
        <f>D304/C304*100</f>
        <v>180</v>
      </c>
      <c r="F304" s="9">
        <f>E304-100</f>
        <v>80</v>
      </c>
      <c r="G304" s="9"/>
    </row>
    <row r="305" spans="1:7" hidden="1" outlineLevel="1" x14ac:dyDescent="0.25">
      <c r="A305" s="60" t="s">
        <v>1215</v>
      </c>
      <c r="B305" s="60"/>
      <c r="C305" s="60"/>
      <c r="D305" s="60"/>
      <c r="E305" s="60"/>
      <c r="F305" s="60">
        <f>F279+F280+F281+F282+F283+F284+F285+F286+F287+F288+F289+F291+F292+F293+F294+F295+F296+F298+F303+F304</f>
        <v>4828.39649957663</v>
      </c>
      <c r="G305" s="60"/>
    </row>
    <row r="306" spans="1:7" hidden="1" outlineLevel="1" x14ac:dyDescent="0.25">
      <c r="A306" s="156" t="s">
        <v>353</v>
      </c>
      <c r="B306" s="157"/>
      <c r="C306" s="157"/>
      <c r="D306" s="157"/>
      <c r="E306" s="157"/>
      <c r="F306" s="157"/>
      <c r="G306" s="158"/>
    </row>
    <row r="307" spans="1:7" ht="30" hidden="1" outlineLevel="1" x14ac:dyDescent="0.25">
      <c r="A307" s="9" t="s">
        <v>354</v>
      </c>
      <c r="B307" s="9" t="s">
        <v>12</v>
      </c>
      <c r="C307" s="9">
        <v>7.3</v>
      </c>
      <c r="D307" s="9">
        <v>7.3</v>
      </c>
      <c r="E307" s="9">
        <f>D307/C307*100</f>
        <v>100</v>
      </c>
      <c r="F307" s="9">
        <f>E307-100</f>
        <v>0</v>
      </c>
      <c r="G307" s="9"/>
    </row>
    <row r="308" spans="1:7" ht="45" hidden="1" outlineLevel="1" x14ac:dyDescent="0.25">
      <c r="A308" s="9" t="s">
        <v>355</v>
      </c>
      <c r="B308" s="9" t="s">
        <v>12</v>
      </c>
      <c r="C308" s="9">
        <v>1.4</v>
      </c>
      <c r="D308" s="9">
        <v>1.8</v>
      </c>
      <c r="E308" s="9">
        <f t="shared" ref="E308:E311" si="36">D308/C308*100</f>
        <v>128.57142857142858</v>
      </c>
      <c r="F308" s="9">
        <f t="shared" ref="F308:F311" si="37">E308-100</f>
        <v>28.571428571428584</v>
      </c>
      <c r="G308" s="9"/>
    </row>
    <row r="309" spans="1:7" ht="45" hidden="1" outlineLevel="1" x14ac:dyDescent="0.25">
      <c r="A309" s="9" t="s">
        <v>356</v>
      </c>
      <c r="B309" s="9" t="s">
        <v>12</v>
      </c>
      <c r="C309" s="9">
        <v>100</v>
      </c>
      <c r="D309" s="9">
        <v>100</v>
      </c>
      <c r="E309" s="9">
        <f t="shared" si="36"/>
        <v>100</v>
      </c>
      <c r="F309" s="9">
        <f t="shared" si="37"/>
        <v>0</v>
      </c>
      <c r="G309" s="9"/>
    </row>
    <row r="310" spans="1:7" ht="75" hidden="1" outlineLevel="1" x14ac:dyDescent="0.25">
      <c r="A310" s="9" t="s">
        <v>357</v>
      </c>
      <c r="B310" s="9" t="s">
        <v>358</v>
      </c>
      <c r="C310" s="9">
        <v>119.3</v>
      </c>
      <c r="D310" s="9">
        <v>145.5</v>
      </c>
      <c r="E310" s="9">
        <f t="shared" si="36"/>
        <v>121.96144174350378</v>
      </c>
      <c r="F310" s="9">
        <f t="shared" si="37"/>
        <v>21.961441743503784</v>
      </c>
      <c r="G310" s="9"/>
    </row>
    <row r="311" spans="1:7" ht="60" hidden="1" outlineLevel="1" x14ac:dyDescent="0.25">
      <c r="A311" s="9" t="s">
        <v>359</v>
      </c>
      <c r="B311" s="9" t="s">
        <v>12</v>
      </c>
      <c r="C311" s="9">
        <v>100</v>
      </c>
      <c r="D311" s="9">
        <v>100</v>
      </c>
      <c r="E311" s="9">
        <f t="shared" si="36"/>
        <v>100</v>
      </c>
      <c r="F311" s="9">
        <f t="shared" si="37"/>
        <v>0</v>
      </c>
      <c r="G311" s="9"/>
    </row>
    <row r="312" spans="1:7" hidden="1" outlineLevel="1" x14ac:dyDescent="0.25">
      <c r="A312" s="113" t="s">
        <v>360</v>
      </c>
      <c r="B312" s="114"/>
      <c r="C312" s="114"/>
      <c r="D312" s="114"/>
      <c r="E312" s="114"/>
      <c r="F312" s="114"/>
      <c r="G312" s="115"/>
    </row>
    <row r="313" spans="1:7" ht="60" hidden="1" outlineLevel="1" x14ac:dyDescent="0.25">
      <c r="A313" s="9" t="s">
        <v>361</v>
      </c>
      <c r="B313" s="9" t="s">
        <v>12</v>
      </c>
      <c r="C313" s="9">
        <v>79.3</v>
      </c>
      <c r="D313" s="9">
        <v>80</v>
      </c>
      <c r="E313" s="9">
        <f>D313/C313*100</f>
        <v>100.88272383354351</v>
      </c>
      <c r="F313" s="9">
        <f>E313-100</f>
        <v>0.88272383354350836</v>
      </c>
      <c r="G313" s="9"/>
    </row>
    <row r="314" spans="1:7" ht="75" hidden="1" outlineLevel="1" x14ac:dyDescent="0.25">
      <c r="A314" s="9" t="s">
        <v>362</v>
      </c>
      <c r="B314" s="9" t="s">
        <v>12</v>
      </c>
      <c r="C314" s="9">
        <v>1.6</v>
      </c>
      <c r="D314" s="9">
        <v>1.6</v>
      </c>
      <c r="E314" s="9">
        <f t="shared" ref="E314:E317" si="38">D314/C314*100</f>
        <v>100</v>
      </c>
      <c r="F314" s="9">
        <f t="shared" ref="F314:F317" si="39">E314-100</f>
        <v>0</v>
      </c>
      <c r="G314" s="9"/>
    </row>
    <row r="315" spans="1:7" ht="150" hidden="1" outlineLevel="1" x14ac:dyDescent="0.25">
      <c r="A315" s="9" t="s">
        <v>363</v>
      </c>
      <c r="B315" s="9" t="s">
        <v>12</v>
      </c>
      <c r="C315" s="9">
        <v>100</v>
      </c>
      <c r="D315" s="9">
        <v>100</v>
      </c>
      <c r="E315" s="9">
        <f t="shared" si="38"/>
        <v>100</v>
      </c>
      <c r="F315" s="9">
        <f t="shared" si="39"/>
        <v>0</v>
      </c>
      <c r="G315" s="9"/>
    </row>
    <row r="316" spans="1:7" ht="75" hidden="1" outlineLevel="1" x14ac:dyDescent="0.25">
      <c r="A316" s="9" t="s">
        <v>364</v>
      </c>
      <c r="B316" s="9" t="s">
        <v>35</v>
      </c>
      <c r="C316" s="9">
        <v>37.19</v>
      </c>
      <c r="D316" s="9">
        <v>37.19</v>
      </c>
      <c r="E316" s="9">
        <f t="shared" si="38"/>
        <v>100</v>
      </c>
      <c r="F316" s="9">
        <f t="shared" si="39"/>
        <v>0</v>
      </c>
      <c r="G316" s="9"/>
    </row>
    <row r="317" spans="1:7" ht="60" hidden="1" outlineLevel="1" x14ac:dyDescent="0.25">
      <c r="A317" s="9" t="s">
        <v>365</v>
      </c>
      <c r="B317" s="9" t="s">
        <v>12</v>
      </c>
      <c r="C317" s="9">
        <v>5.4</v>
      </c>
      <c r="D317" s="9">
        <v>66.2</v>
      </c>
      <c r="E317" s="9">
        <f t="shared" si="38"/>
        <v>1225.9259259259259</v>
      </c>
      <c r="F317" s="9">
        <f t="shared" si="39"/>
        <v>1125.9259259259259</v>
      </c>
      <c r="G317" s="9"/>
    </row>
    <row r="318" spans="1:7" hidden="1" outlineLevel="1" x14ac:dyDescent="0.25">
      <c r="A318" s="76" t="s">
        <v>20</v>
      </c>
      <c r="B318" s="76"/>
      <c r="C318" s="76"/>
      <c r="D318" s="76"/>
      <c r="E318" s="75"/>
      <c r="F318" s="76">
        <f>F307+F308+F309+F310+F311+F313+F314+F315+F316+F317</f>
        <v>1177.3415200744018</v>
      </c>
      <c r="G318" s="76"/>
    </row>
    <row r="319" spans="1:7" hidden="1" outlineLevel="1" x14ac:dyDescent="0.25">
      <c r="A319" s="156" t="s">
        <v>366</v>
      </c>
      <c r="B319" s="195"/>
      <c r="C319" s="195"/>
      <c r="D319" s="195"/>
      <c r="E319" s="195"/>
      <c r="F319" s="195"/>
      <c r="G319" s="196"/>
    </row>
    <row r="320" spans="1:7" s="29" customFormat="1" hidden="1" outlineLevel="1" x14ac:dyDescent="0.25">
      <c r="A320" s="113" t="s">
        <v>370</v>
      </c>
      <c r="B320" s="129"/>
      <c r="C320" s="129"/>
      <c r="D320" s="129"/>
      <c r="E320" s="129"/>
      <c r="F320" s="129"/>
      <c r="G320" s="129"/>
    </row>
    <row r="321" spans="1:7" ht="30" hidden="1" outlineLevel="1" x14ac:dyDescent="0.25">
      <c r="A321" s="9" t="s">
        <v>367</v>
      </c>
      <c r="B321" s="9" t="s">
        <v>12</v>
      </c>
      <c r="C321" s="9">
        <v>100</v>
      </c>
      <c r="D321" s="9">
        <v>100</v>
      </c>
      <c r="E321" s="9">
        <f>D321/C321*100</f>
        <v>100</v>
      </c>
      <c r="F321" s="9">
        <f>E321-100</f>
        <v>0</v>
      </c>
      <c r="G321" s="9"/>
    </row>
    <row r="322" spans="1:7" ht="30" hidden="1" outlineLevel="1" x14ac:dyDescent="0.25">
      <c r="A322" s="9" t="s">
        <v>368</v>
      </c>
      <c r="B322" s="9" t="s">
        <v>26</v>
      </c>
      <c r="C322" s="9">
        <v>0.95</v>
      </c>
      <c r="D322" s="9">
        <v>0.95</v>
      </c>
      <c r="E322" s="9">
        <f t="shared" ref="E322:E323" si="40">D322/C322*100</f>
        <v>100</v>
      </c>
      <c r="F322" s="9">
        <f t="shared" ref="F322:F323" si="41">E322-100</f>
        <v>0</v>
      </c>
      <c r="G322" s="9"/>
    </row>
    <row r="323" spans="1:7" hidden="1" outlineLevel="1" x14ac:dyDescent="0.25">
      <c r="A323" s="9" t="s">
        <v>369</v>
      </c>
      <c r="B323" s="9" t="s">
        <v>12</v>
      </c>
      <c r="C323" s="9">
        <v>95</v>
      </c>
      <c r="D323" s="9">
        <v>95</v>
      </c>
      <c r="E323" s="9">
        <f t="shared" si="40"/>
        <v>100</v>
      </c>
      <c r="F323" s="9">
        <f t="shared" si="41"/>
        <v>0</v>
      </c>
      <c r="G323" s="9"/>
    </row>
    <row r="324" spans="1:7" hidden="1" outlineLevel="1" x14ac:dyDescent="0.25">
      <c r="A324" s="113" t="s">
        <v>371</v>
      </c>
      <c r="B324" s="114"/>
      <c r="C324" s="114"/>
      <c r="D324" s="114"/>
      <c r="E324" s="114"/>
      <c r="F324" s="114"/>
      <c r="G324" s="115"/>
    </row>
    <row r="325" spans="1:7" ht="30" hidden="1" outlineLevel="1" x14ac:dyDescent="0.25">
      <c r="A325" s="9" t="s">
        <v>367</v>
      </c>
      <c r="B325" s="9" t="s">
        <v>12</v>
      </c>
      <c r="C325" s="9">
        <v>100</v>
      </c>
      <c r="D325" s="9">
        <v>100</v>
      </c>
      <c r="E325" s="9">
        <f>D325/C325*100</f>
        <v>100</v>
      </c>
      <c r="F325" s="9">
        <f>E325-100</f>
        <v>0</v>
      </c>
      <c r="G325" s="9"/>
    </row>
    <row r="326" spans="1:7" ht="30" hidden="1" outlineLevel="1" x14ac:dyDescent="0.25">
      <c r="A326" s="9" t="s">
        <v>372</v>
      </c>
      <c r="B326" s="9" t="s">
        <v>373</v>
      </c>
      <c r="C326" s="9">
        <v>0.9</v>
      </c>
      <c r="D326" s="9">
        <v>0.9</v>
      </c>
      <c r="E326" s="9">
        <f t="shared" ref="E326:E327" si="42">D326/C326*100</f>
        <v>100</v>
      </c>
      <c r="F326" s="9">
        <f t="shared" ref="F326:F327" si="43">E326-100</f>
        <v>0</v>
      </c>
      <c r="G326" s="9"/>
    </row>
    <row r="327" spans="1:7" hidden="1" outlineLevel="1" x14ac:dyDescent="0.25">
      <c r="A327" s="9" t="s">
        <v>369</v>
      </c>
      <c r="B327" s="9" t="s">
        <v>12</v>
      </c>
      <c r="C327" s="9">
        <v>100</v>
      </c>
      <c r="D327" s="9">
        <v>100</v>
      </c>
      <c r="E327" s="9">
        <f t="shared" si="42"/>
        <v>100</v>
      </c>
      <c r="F327" s="9">
        <f t="shared" si="43"/>
        <v>0</v>
      </c>
      <c r="G327" s="9"/>
    </row>
    <row r="328" spans="1:7" hidden="1" outlineLevel="1" x14ac:dyDescent="0.25">
      <c r="A328" s="154" t="s">
        <v>374</v>
      </c>
      <c r="B328" s="155"/>
      <c r="C328" s="155"/>
      <c r="D328" s="155"/>
      <c r="E328" s="155"/>
      <c r="F328" s="155"/>
      <c r="G328" s="155"/>
    </row>
    <row r="329" spans="1:7" ht="45" hidden="1" outlineLevel="1" x14ac:dyDescent="0.25">
      <c r="A329" s="9" t="s">
        <v>375</v>
      </c>
      <c r="B329" s="9" t="s">
        <v>333</v>
      </c>
      <c r="C329" s="9">
        <v>76.3</v>
      </c>
      <c r="D329" s="9">
        <v>65.245000000000005</v>
      </c>
      <c r="E329" s="63">
        <f>D329/C329*100</f>
        <v>85.511140235910887</v>
      </c>
      <c r="F329" s="63">
        <f>E329-100</f>
        <v>-14.488859764089113</v>
      </c>
      <c r="G329" s="63"/>
    </row>
    <row r="330" spans="1:7" ht="45" hidden="1" outlineLevel="1" x14ac:dyDescent="0.25">
      <c r="A330" s="9" t="s">
        <v>375</v>
      </c>
      <c r="B330" s="9" t="s">
        <v>376</v>
      </c>
      <c r="C330" s="9" t="s">
        <v>377</v>
      </c>
      <c r="D330" s="9" t="s">
        <v>378</v>
      </c>
      <c r="E330" s="63">
        <v>50</v>
      </c>
      <c r="F330" s="63">
        <f>E330-100</f>
        <v>-50</v>
      </c>
      <c r="G330" s="9"/>
    </row>
    <row r="331" spans="1:7" ht="45" hidden="1" outlineLevel="1" x14ac:dyDescent="0.25">
      <c r="A331" s="9" t="s">
        <v>375</v>
      </c>
      <c r="B331" s="9" t="s">
        <v>333</v>
      </c>
      <c r="C331" s="9">
        <v>16.940999999999999</v>
      </c>
      <c r="D331" s="9">
        <v>16.940999999999999</v>
      </c>
      <c r="E331" s="63">
        <f t="shared" ref="E331:E339" si="44">D331/C331*100</f>
        <v>100</v>
      </c>
      <c r="F331" s="63">
        <f t="shared" ref="F331:F339" si="45">E331-100</f>
        <v>0</v>
      </c>
      <c r="G331" s="9"/>
    </row>
    <row r="332" spans="1:7" ht="45" hidden="1" outlineLevel="1" x14ac:dyDescent="0.25">
      <c r="A332" s="9" t="s">
        <v>375</v>
      </c>
      <c r="B332" s="22" t="s">
        <v>333</v>
      </c>
      <c r="C332" s="22">
        <v>57</v>
      </c>
      <c r="D332" s="22">
        <v>56.1</v>
      </c>
      <c r="E332" s="63">
        <f t="shared" si="44"/>
        <v>98.421052631578959</v>
      </c>
      <c r="F332" s="63">
        <f t="shared" si="45"/>
        <v>-1.5789473684210407</v>
      </c>
      <c r="G332" s="37"/>
    </row>
    <row r="333" spans="1:7" ht="45" hidden="1" outlineLevel="1" x14ac:dyDescent="0.25">
      <c r="A333" s="9" t="s">
        <v>375</v>
      </c>
      <c r="B333" s="22" t="s">
        <v>333</v>
      </c>
      <c r="C333" s="22">
        <v>452.9</v>
      </c>
      <c r="D333" s="22">
        <v>389.22699999999998</v>
      </c>
      <c r="E333" s="63">
        <f t="shared" si="44"/>
        <v>85.94104658865092</v>
      </c>
      <c r="F333" s="63">
        <f t="shared" si="45"/>
        <v>-14.05895341134908</v>
      </c>
      <c r="G333" s="37"/>
    </row>
    <row r="334" spans="1:7" ht="45" hidden="1" outlineLevel="1" x14ac:dyDescent="0.25">
      <c r="A334" s="9" t="s">
        <v>375</v>
      </c>
      <c r="B334" s="9" t="s">
        <v>376</v>
      </c>
      <c r="C334" s="9" t="s">
        <v>379</v>
      </c>
      <c r="D334" s="9" t="s">
        <v>380</v>
      </c>
      <c r="E334" s="63">
        <v>120</v>
      </c>
      <c r="F334" s="63">
        <f t="shared" si="45"/>
        <v>20</v>
      </c>
      <c r="G334" s="9"/>
    </row>
    <row r="335" spans="1:7" ht="30" hidden="1" outlineLevel="1" x14ac:dyDescent="0.25">
      <c r="A335" s="9" t="s">
        <v>381</v>
      </c>
      <c r="B335" s="9" t="s">
        <v>333</v>
      </c>
      <c r="C335" s="9">
        <v>7534.7</v>
      </c>
      <c r="D335" s="9">
        <v>7602.4</v>
      </c>
      <c r="E335" s="63">
        <f t="shared" si="44"/>
        <v>100.89850956242452</v>
      </c>
      <c r="F335" s="63">
        <f t="shared" si="45"/>
        <v>0.89850956242452185</v>
      </c>
      <c r="G335" s="9"/>
    </row>
    <row r="336" spans="1:7" ht="30" hidden="1" outlineLevel="1" x14ac:dyDescent="0.25">
      <c r="A336" s="9" t="s">
        <v>382</v>
      </c>
      <c r="B336" s="9" t="s">
        <v>333</v>
      </c>
      <c r="C336" s="9">
        <v>2212.9</v>
      </c>
      <c r="D336" s="9">
        <v>2212.9</v>
      </c>
      <c r="E336" s="63">
        <f t="shared" si="44"/>
        <v>100</v>
      </c>
      <c r="F336" s="63">
        <f t="shared" si="45"/>
        <v>0</v>
      </c>
      <c r="G336" s="9"/>
    </row>
    <row r="337" spans="1:7" ht="30" hidden="1" outlineLevel="1" x14ac:dyDescent="0.25">
      <c r="A337" s="9" t="s">
        <v>383</v>
      </c>
      <c r="B337" s="9" t="s">
        <v>376</v>
      </c>
      <c r="C337" s="9" t="s">
        <v>384</v>
      </c>
      <c r="D337" s="9" t="s">
        <v>385</v>
      </c>
      <c r="E337" s="63">
        <v>80</v>
      </c>
      <c r="F337" s="63">
        <f t="shared" si="45"/>
        <v>-20</v>
      </c>
      <c r="G337" s="9"/>
    </row>
    <row r="338" spans="1:7" ht="45" hidden="1" outlineLevel="1" x14ac:dyDescent="0.25">
      <c r="A338" s="9" t="s">
        <v>386</v>
      </c>
      <c r="B338" s="9" t="s">
        <v>350</v>
      </c>
      <c r="C338" s="9">
        <v>233</v>
      </c>
      <c r="D338" s="9">
        <v>179</v>
      </c>
      <c r="E338" s="63">
        <f t="shared" si="44"/>
        <v>76.824034334763951</v>
      </c>
      <c r="F338" s="63">
        <f t="shared" si="45"/>
        <v>-23.175965665236049</v>
      </c>
      <c r="G338" s="9"/>
    </row>
    <row r="339" spans="1:7" ht="30" hidden="1" outlineLevel="1" x14ac:dyDescent="0.25">
      <c r="A339" s="9" t="s">
        <v>382</v>
      </c>
      <c r="B339" s="9" t="s">
        <v>350</v>
      </c>
      <c r="C339" s="9">
        <v>92</v>
      </c>
      <c r="D339" s="9">
        <v>86</v>
      </c>
      <c r="E339" s="63">
        <f t="shared" si="44"/>
        <v>93.478260869565219</v>
      </c>
      <c r="F339" s="63">
        <f t="shared" si="45"/>
        <v>-6.5217391304347814</v>
      </c>
      <c r="G339" s="9"/>
    </row>
    <row r="340" spans="1:7" hidden="1" outlineLevel="1" x14ac:dyDescent="0.25">
      <c r="A340" s="89" t="s">
        <v>1215</v>
      </c>
      <c r="B340" s="89"/>
      <c r="C340" s="89"/>
      <c r="D340" s="89"/>
      <c r="E340" s="89"/>
      <c r="F340" s="89">
        <f>F339+F338+F337+F336+F335+F334+F333+F332+F331+F330+F329+F327+F326+F325+F323+F322+F321</f>
        <v>-108.92595577710554</v>
      </c>
      <c r="G340" s="89"/>
    </row>
    <row r="341" spans="1:7" s="3" customFormat="1" hidden="1" outlineLevel="1" x14ac:dyDescent="0.25">
      <c r="A341" s="156" t="s">
        <v>387</v>
      </c>
      <c r="B341" s="157"/>
      <c r="C341" s="157"/>
      <c r="D341" s="157"/>
      <c r="E341" s="157"/>
      <c r="F341" s="157"/>
      <c r="G341" s="158"/>
    </row>
    <row r="342" spans="1:7" s="3" customFormat="1" hidden="1" outlineLevel="1" x14ac:dyDescent="0.25">
      <c r="A342" s="113" t="s">
        <v>1320</v>
      </c>
      <c r="B342" s="129"/>
      <c r="C342" s="129"/>
      <c r="D342" s="129"/>
      <c r="E342" s="129"/>
      <c r="F342" s="129"/>
      <c r="G342" s="129"/>
    </row>
    <row r="343" spans="1:7" s="3" customFormat="1" ht="60" hidden="1" outlineLevel="1" x14ac:dyDescent="0.25">
      <c r="A343" s="9" t="s">
        <v>388</v>
      </c>
      <c r="B343" s="9" t="s">
        <v>389</v>
      </c>
      <c r="C343" s="9">
        <v>0.66</v>
      </c>
      <c r="D343" s="9">
        <v>0.84</v>
      </c>
      <c r="E343" s="63">
        <f>D343/C343*100</f>
        <v>127.27272727272727</v>
      </c>
      <c r="F343" s="63">
        <f>E343-100</f>
        <v>27.272727272727266</v>
      </c>
      <c r="G343" s="63"/>
    </row>
    <row r="344" spans="1:7" s="3" customFormat="1" ht="60" hidden="1" outlineLevel="1" x14ac:dyDescent="0.25">
      <c r="A344" s="9" t="s">
        <v>388</v>
      </c>
      <c r="B344" s="9" t="s">
        <v>389</v>
      </c>
      <c r="C344" s="9">
        <v>0.65</v>
      </c>
      <c r="D344" s="9">
        <v>0.82199999999999995</v>
      </c>
      <c r="E344" s="63">
        <f t="shared" ref="E344:E366" si="46">D344/C344*100</f>
        <v>126.46153846153845</v>
      </c>
      <c r="F344" s="63">
        <f t="shared" ref="F344:F366" si="47">E344-100</f>
        <v>26.461538461538453</v>
      </c>
      <c r="G344" s="63"/>
    </row>
    <row r="345" spans="1:7" s="3" customFormat="1" ht="45" hidden="1" outlineLevel="1" x14ac:dyDescent="0.25">
      <c r="A345" s="9" t="s">
        <v>390</v>
      </c>
      <c r="B345" s="9"/>
      <c r="C345" s="9">
        <v>0.83</v>
      </c>
      <c r="D345" s="9">
        <v>0.90200000000000002</v>
      </c>
      <c r="E345" s="63">
        <f t="shared" si="46"/>
        <v>108.67469879518072</v>
      </c>
      <c r="F345" s="63">
        <f t="shared" si="47"/>
        <v>8.6746987951807171</v>
      </c>
      <c r="G345" s="63"/>
    </row>
    <row r="346" spans="1:7" s="3" customFormat="1" ht="45" hidden="1" outlineLevel="1" x14ac:dyDescent="0.25">
      <c r="A346" s="9" t="s">
        <v>391</v>
      </c>
      <c r="B346" s="9"/>
      <c r="C346" s="9">
        <v>0.85499999999999998</v>
      </c>
      <c r="D346" s="9">
        <v>0.95899999999999996</v>
      </c>
      <c r="E346" s="63">
        <f t="shared" si="46"/>
        <v>112.16374269005848</v>
      </c>
      <c r="F346" s="63">
        <f t="shared" si="47"/>
        <v>12.163742690058484</v>
      </c>
      <c r="G346" s="9"/>
    </row>
    <row r="347" spans="1:7" s="3" customFormat="1" ht="45" hidden="1" outlineLevel="1" x14ac:dyDescent="0.25">
      <c r="A347" s="9" t="s">
        <v>392</v>
      </c>
      <c r="B347" s="9" t="s">
        <v>393</v>
      </c>
      <c r="C347" s="9">
        <v>2000</v>
      </c>
      <c r="D347" s="9">
        <v>24373</v>
      </c>
      <c r="E347" s="63">
        <f t="shared" si="46"/>
        <v>1218.6500000000001</v>
      </c>
      <c r="F347" s="63">
        <f t="shared" si="47"/>
        <v>1118.6500000000001</v>
      </c>
      <c r="G347" s="9"/>
    </row>
    <row r="348" spans="1:7" s="3" customFormat="1" ht="45" hidden="1" outlineLevel="1" x14ac:dyDescent="0.25">
      <c r="A348" s="9" t="s">
        <v>394</v>
      </c>
      <c r="B348" s="9" t="s">
        <v>393</v>
      </c>
      <c r="C348" s="9">
        <v>1800</v>
      </c>
      <c r="D348" s="9">
        <v>22823</v>
      </c>
      <c r="E348" s="63">
        <f t="shared" si="46"/>
        <v>1267.9444444444443</v>
      </c>
      <c r="F348" s="63">
        <f t="shared" si="47"/>
        <v>1167.9444444444443</v>
      </c>
      <c r="G348" s="9"/>
    </row>
    <row r="349" spans="1:7" s="3" customFormat="1" ht="45" hidden="1" outlineLevel="1" x14ac:dyDescent="0.25">
      <c r="A349" s="9" t="s">
        <v>395</v>
      </c>
      <c r="B349" s="9" t="s">
        <v>389</v>
      </c>
      <c r="C349" s="9">
        <v>0.66</v>
      </c>
      <c r="D349" s="9">
        <v>0.78</v>
      </c>
      <c r="E349" s="63">
        <f t="shared" si="46"/>
        <v>118.18181818181819</v>
      </c>
      <c r="F349" s="63">
        <f t="shared" si="47"/>
        <v>18.181818181818187</v>
      </c>
      <c r="G349" s="9"/>
    </row>
    <row r="350" spans="1:7" s="3" customFormat="1" ht="60" hidden="1" outlineLevel="1" x14ac:dyDescent="0.25">
      <c r="A350" s="9" t="s">
        <v>396</v>
      </c>
      <c r="B350" s="9"/>
      <c r="C350" s="9">
        <v>130</v>
      </c>
      <c r="D350" s="9">
        <v>150</v>
      </c>
      <c r="E350" s="63">
        <f t="shared" si="46"/>
        <v>115.38461538461537</v>
      </c>
      <c r="F350" s="63">
        <f t="shared" si="47"/>
        <v>15.384615384615373</v>
      </c>
      <c r="G350" s="9"/>
    </row>
    <row r="351" spans="1:7" s="3" customFormat="1" ht="90" hidden="1" outlineLevel="1" x14ac:dyDescent="0.25">
      <c r="A351" s="9" t="s">
        <v>397</v>
      </c>
      <c r="B351" s="9" t="s">
        <v>393</v>
      </c>
      <c r="C351" s="9">
        <v>60</v>
      </c>
      <c r="D351" s="9">
        <v>41</v>
      </c>
      <c r="E351" s="63">
        <f t="shared" si="46"/>
        <v>68.333333333333329</v>
      </c>
      <c r="F351" s="63">
        <f t="shared" si="47"/>
        <v>-31.666666666666671</v>
      </c>
      <c r="G351" s="9" t="s">
        <v>398</v>
      </c>
    </row>
    <row r="352" spans="1:7" s="3" customFormat="1" hidden="1" outlineLevel="1" x14ac:dyDescent="0.25">
      <c r="A352" s="130" t="s">
        <v>1321</v>
      </c>
      <c r="B352" s="114"/>
      <c r="C352" s="114"/>
      <c r="D352" s="114"/>
      <c r="E352" s="114"/>
      <c r="F352" s="114"/>
      <c r="G352" s="115"/>
    </row>
    <row r="353" spans="1:7" s="3" customFormat="1" ht="90" hidden="1" outlineLevel="1" x14ac:dyDescent="0.25">
      <c r="A353" s="9" t="s">
        <v>399</v>
      </c>
      <c r="B353" s="9" t="s">
        <v>389</v>
      </c>
      <c r="C353" s="9">
        <v>22</v>
      </c>
      <c r="D353" s="9">
        <v>22</v>
      </c>
      <c r="E353" s="63">
        <f t="shared" si="46"/>
        <v>100</v>
      </c>
      <c r="F353" s="63">
        <f t="shared" si="47"/>
        <v>0</v>
      </c>
      <c r="G353" s="9"/>
    </row>
    <row r="354" spans="1:7" s="3" customFormat="1" ht="60" hidden="1" outlineLevel="1" x14ac:dyDescent="0.25">
      <c r="A354" s="9" t="s">
        <v>400</v>
      </c>
      <c r="B354" s="9" t="s">
        <v>389</v>
      </c>
      <c r="C354" s="9">
        <v>62</v>
      </c>
      <c r="D354" s="9">
        <v>62</v>
      </c>
      <c r="E354" s="63">
        <f t="shared" si="46"/>
        <v>100</v>
      </c>
      <c r="F354" s="63">
        <f t="shared" si="47"/>
        <v>0</v>
      </c>
      <c r="G354" s="9"/>
    </row>
    <row r="355" spans="1:7" s="3" customFormat="1" ht="90" hidden="1" outlineLevel="1" x14ac:dyDescent="0.25">
      <c r="A355" s="9" t="s">
        <v>401</v>
      </c>
      <c r="B355" s="9" t="s">
        <v>389</v>
      </c>
      <c r="C355" s="9">
        <v>3.9</v>
      </c>
      <c r="D355" s="9">
        <v>3.9</v>
      </c>
      <c r="E355" s="63">
        <f t="shared" si="46"/>
        <v>100</v>
      </c>
      <c r="F355" s="63">
        <f t="shared" si="47"/>
        <v>0</v>
      </c>
      <c r="G355" s="9"/>
    </row>
    <row r="356" spans="1:7" s="3" customFormat="1" ht="60" hidden="1" outlineLevel="1" x14ac:dyDescent="0.25">
      <c r="A356" s="9" t="s">
        <v>402</v>
      </c>
      <c r="B356" s="9" t="s">
        <v>393</v>
      </c>
      <c r="C356" s="9">
        <v>15</v>
      </c>
      <c r="D356" s="9">
        <v>15</v>
      </c>
      <c r="E356" s="63">
        <f t="shared" si="46"/>
        <v>100</v>
      </c>
      <c r="F356" s="63">
        <f t="shared" si="47"/>
        <v>0</v>
      </c>
      <c r="G356" s="9"/>
    </row>
    <row r="357" spans="1:7" s="3" customFormat="1" hidden="1" outlineLevel="1" x14ac:dyDescent="0.25">
      <c r="A357" s="113" t="s">
        <v>1322</v>
      </c>
      <c r="B357" s="114"/>
      <c r="C357" s="114"/>
      <c r="D357" s="114"/>
      <c r="E357" s="114"/>
      <c r="F357" s="114"/>
      <c r="G357" s="115"/>
    </row>
    <row r="358" spans="1:7" s="3" customFormat="1" ht="45" hidden="1" outlineLevel="1" x14ac:dyDescent="0.25">
      <c r="A358" s="9" t="s">
        <v>403</v>
      </c>
      <c r="B358" s="9" t="s">
        <v>404</v>
      </c>
      <c r="C358" s="9">
        <v>18</v>
      </c>
      <c r="D358" s="9">
        <v>35</v>
      </c>
      <c r="E358" s="63">
        <f t="shared" si="46"/>
        <v>194.44444444444443</v>
      </c>
      <c r="F358" s="63">
        <f t="shared" si="47"/>
        <v>94.444444444444429</v>
      </c>
      <c r="G358" s="9"/>
    </row>
    <row r="359" spans="1:7" s="3" customFormat="1" ht="45" hidden="1" outlineLevel="1" x14ac:dyDescent="0.25">
      <c r="A359" s="9" t="s">
        <v>405</v>
      </c>
      <c r="B359" s="9" t="s">
        <v>406</v>
      </c>
      <c r="C359" s="9">
        <v>3</v>
      </c>
      <c r="D359" s="9">
        <v>12</v>
      </c>
      <c r="E359" s="63">
        <f t="shared" si="46"/>
        <v>400</v>
      </c>
      <c r="F359" s="63">
        <f t="shared" si="47"/>
        <v>300</v>
      </c>
      <c r="G359" s="9"/>
    </row>
    <row r="360" spans="1:7" s="3" customFormat="1" ht="30" hidden="1" outlineLevel="1" x14ac:dyDescent="0.25">
      <c r="A360" s="9" t="s">
        <v>407</v>
      </c>
      <c r="B360" s="9" t="s">
        <v>406</v>
      </c>
      <c r="C360" s="9">
        <v>4</v>
      </c>
      <c r="D360" s="9">
        <v>5</v>
      </c>
      <c r="E360" s="63">
        <f t="shared" si="46"/>
        <v>125</v>
      </c>
      <c r="F360" s="63">
        <f t="shared" si="47"/>
        <v>25</v>
      </c>
      <c r="G360" s="9"/>
    </row>
    <row r="361" spans="1:7" s="3" customFormat="1" ht="60" hidden="1" outlineLevel="1" x14ac:dyDescent="0.25">
      <c r="A361" s="9" t="s">
        <v>408</v>
      </c>
      <c r="B361" s="9" t="s">
        <v>406</v>
      </c>
      <c r="C361" s="9">
        <v>2</v>
      </c>
      <c r="D361" s="9">
        <v>3</v>
      </c>
      <c r="E361" s="63">
        <f t="shared" si="46"/>
        <v>150</v>
      </c>
      <c r="F361" s="63">
        <f t="shared" si="47"/>
        <v>50</v>
      </c>
      <c r="G361" s="9"/>
    </row>
    <row r="362" spans="1:7" s="3" customFormat="1" ht="75" hidden="1" outlineLevel="1" x14ac:dyDescent="0.25">
      <c r="A362" s="9" t="s">
        <v>409</v>
      </c>
      <c r="B362" s="9" t="s">
        <v>393</v>
      </c>
      <c r="C362" s="9">
        <v>18</v>
      </c>
      <c r="D362" s="9">
        <v>170</v>
      </c>
      <c r="E362" s="63">
        <f t="shared" si="46"/>
        <v>944.44444444444446</v>
      </c>
      <c r="F362" s="63">
        <f t="shared" si="47"/>
        <v>844.44444444444446</v>
      </c>
      <c r="G362" s="9"/>
    </row>
    <row r="363" spans="1:7" s="3" customFormat="1" hidden="1" outlineLevel="1" x14ac:dyDescent="0.25">
      <c r="A363" s="113" t="s">
        <v>1323</v>
      </c>
      <c r="B363" s="114"/>
      <c r="C363" s="114"/>
      <c r="D363" s="114"/>
      <c r="E363" s="114"/>
      <c r="F363" s="114"/>
      <c r="G363" s="115"/>
    </row>
    <row r="364" spans="1:7" s="3" customFormat="1" ht="60" hidden="1" outlineLevel="1" x14ac:dyDescent="0.25">
      <c r="A364" s="9" t="s">
        <v>410</v>
      </c>
      <c r="B364" s="9" t="s">
        <v>393</v>
      </c>
      <c r="C364" s="9">
        <v>1000</v>
      </c>
      <c r="D364" s="9">
        <v>1200</v>
      </c>
      <c r="E364" s="63">
        <f t="shared" si="46"/>
        <v>120</v>
      </c>
      <c r="F364" s="63">
        <f t="shared" si="47"/>
        <v>20</v>
      </c>
      <c r="G364" s="9"/>
    </row>
    <row r="365" spans="1:7" s="3" customFormat="1" ht="45" hidden="1" outlineLevel="1" x14ac:dyDescent="0.25">
      <c r="A365" s="9" t="s">
        <v>411</v>
      </c>
      <c r="B365" s="9" t="s">
        <v>412</v>
      </c>
      <c r="C365" s="9">
        <v>15</v>
      </c>
      <c r="D365" s="9">
        <v>15</v>
      </c>
      <c r="E365" s="63">
        <f t="shared" si="46"/>
        <v>100</v>
      </c>
      <c r="F365" s="63">
        <f t="shared" si="47"/>
        <v>0</v>
      </c>
      <c r="G365" s="9"/>
    </row>
    <row r="366" spans="1:7" s="3" customFormat="1" ht="30" hidden="1" outlineLevel="1" x14ac:dyDescent="0.25">
      <c r="A366" s="9" t="s">
        <v>413</v>
      </c>
      <c r="B366" s="9" t="s">
        <v>414</v>
      </c>
      <c r="C366" s="9">
        <v>50</v>
      </c>
      <c r="D366" s="9">
        <v>50</v>
      </c>
      <c r="E366" s="63">
        <f t="shared" si="46"/>
        <v>100</v>
      </c>
      <c r="F366" s="63">
        <f t="shared" si="47"/>
        <v>0</v>
      </c>
      <c r="G366" s="9"/>
    </row>
    <row r="367" spans="1:7" s="3" customFormat="1" hidden="1" outlineLevel="1" x14ac:dyDescent="0.25">
      <c r="A367" s="90" t="s">
        <v>1215</v>
      </c>
      <c r="B367" s="90"/>
      <c r="C367" s="90"/>
      <c r="D367" s="90"/>
      <c r="E367" s="90"/>
      <c r="F367" s="90">
        <f>F366+F365+F364+F362+F361+F360+F359+F358+F356+F355+F354+F353+F351+F350+F349+F348+F346+F347+F345+F344+F343</f>
        <v>3696.9558074526053</v>
      </c>
      <c r="G367" s="90"/>
    </row>
    <row r="368" spans="1:7" s="3" customFormat="1" hidden="1" outlineLevel="1" x14ac:dyDescent="0.25">
      <c r="A368" s="194" t="s">
        <v>415</v>
      </c>
      <c r="B368" s="194"/>
      <c r="C368" s="194"/>
      <c r="D368" s="194"/>
      <c r="E368" s="194"/>
      <c r="F368" s="194"/>
      <c r="G368" s="194"/>
    </row>
    <row r="369" spans="1:7" s="3" customFormat="1" ht="105" hidden="1" outlineLevel="1" x14ac:dyDescent="0.25">
      <c r="A369" s="66" t="s">
        <v>416</v>
      </c>
      <c r="B369" s="66" t="s">
        <v>321</v>
      </c>
      <c r="C369" s="66">
        <v>15</v>
      </c>
      <c r="D369" s="66">
        <v>15</v>
      </c>
      <c r="E369" s="66">
        <f>D369/C369*100</f>
        <v>100</v>
      </c>
      <c r="F369" s="66">
        <f>E369-100</f>
        <v>0</v>
      </c>
      <c r="G369" s="66"/>
    </row>
    <row r="370" spans="1:7" s="3" customFormat="1" ht="105" hidden="1" outlineLevel="1" x14ac:dyDescent="0.25">
      <c r="A370" s="66" t="s">
        <v>417</v>
      </c>
      <c r="B370" s="66" t="s">
        <v>321</v>
      </c>
      <c r="C370" s="66">
        <v>1600</v>
      </c>
      <c r="D370" s="66">
        <v>1600</v>
      </c>
      <c r="E370" s="66">
        <f t="shared" ref="E370:E381" si="48">D370/C370*100</f>
        <v>100</v>
      </c>
      <c r="F370" s="66">
        <f t="shared" ref="F370:F381" si="49">E370-100</f>
        <v>0</v>
      </c>
      <c r="G370" s="66"/>
    </row>
    <row r="371" spans="1:7" s="3" customFormat="1" ht="225" hidden="1" outlineLevel="1" x14ac:dyDescent="0.25">
      <c r="A371" s="66" t="s">
        <v>418</v>
      </c>
      <c r="B371" s="66" t="s">
        <v>26</v>
      </c>
      <c r="C371" s="66">
        <v>28</v>
      </c>
      <c r="D371" s="66">
        <v>28</v>
      </c>
      <c r="E371" s="66">
        <f t="shared" si="48"/>
        <v>100</v>
      </c>
      <c r="F371" s="66">
        <f t="shared" si="49"/>
        <v>0</v>
      </c>
      <c r="G371" s="66"/>
    </row>
    <row r="372" spans="1:7" s="3" customFormat="1" ht="105" hidden="1" outlineLevel="1" x14ac:dyDescent="0.25">
      <c r="A372" s="66" t="s">
        <v>419</v>
      </c>
      <c r="B372" s="66" t="s">
        <v>26</v>
      </c>
      <c r="C372" s="66">
        <v>3</v>
      </c>
      <c r="D372" s="66">
        <v>3</v>
      </c>
      <c r="E372" s="66">
        <f t="shared" si="48"/>
        <v>100</v>
      </c>
      <c r="F372" s="66">
        <f t="shared" si="49"/>
        <v>0</v>
      </c>
      <c r="G372" s="66"/>
    </row>
    <row r="373" spans="1:7" s="3" customFormat="1" ht="60" hidden="1" outlineLevel="1" x14ac:dyDescent="0.25">
      <c r="A373" s="66" t="s">
        <v>420</v>
      </c>
      <c r="B373" s="66" t="s">
        <v>26</v>
      </c>
      <c r="C373" s="66">
        <v>22</v>
      </c>
      <c r="D373" s="66">
        <v>22</v>
      </c>
      <c r="E373" s="66">
        <f t="shared" si="48"/>
        <v>100</v>
      </c>
      <c r="F373" s="66">
        <f t="shared" si="49"/>
        <v>0</v>
      </c>
      <c r="G373" s="66"/>
    </row>
    <row r="374" spans="1:7" s="3" customFormat="1" ht="105" hidden="1" outlineLevel="1" x14ac:dyDescent="0.25">
      <c r="A374" s="66" t="s">
        <v>421</v>
      </c>
      <c r="B374" s="66" t="s">
        <v>35</v>
      </c>
      <c r="C374" s="66">
        <v>11</v>
      </c>
      <c r="D374" s="66">
        <v>11</v>
      </c>
      <c r="E374" s="66">
        <f t="shared" si="48"/>
        <v>100</v>
      </c>
      <c r="F374" s="66">
        <f t="shared" si="49"/>
        <v>0</v>
      </c>
      <c r="G374" s="66"/>
    </row>
    <row r="375" spans="1:7" s="3" customFormat="1" ht="120" hidden="1" outlineLevel="1" x14ac:dyDescent="0.25">
      <c r="A375" s="66" t="s">
        <v>422</v>
      </c>
      <c r="B375" s="66" t="s">
        <v>35</v>
      </c>
      <c r="C375" s="66">
        <v>11</v>
      </c>
      <c r="D375" s="66">
        <v>11</v>
      </c>
      <c r="E375" s="66">
        <f t="shared" si="48"/>
        <v>100</v>
      </c>
      <c r="F375" s="66">
        <f t="shared" si="49"/>
        <v>0</v>
      </c>
      <c r="G375" s="66"/>
    </row>
    <row r="376" spans="1:7" s="3" customFormat="1" ht="60" hidden="1" outlineLevel="1" x14ac:dyDescent="0.25">
      <c r="A376" s="66" t="s">
        <v>423</v>
      </c>
      <c r="B376" s="66" t="s">
        <v>424</v>
      </c>
      <c r="C376" s="66">
        <v>300</v>
      </c>
      <c r="D376" s="66">
        <v>300</v>
      </c>
      <c r="E376" s="66">
        <f t="shared" si="48"/>
        <v>100</v>
      </c>
      <c r="F376" s="66">
        <f t="shared" si="49"/>
        <v>0</v>
      </c>
      <c r="G376" s="66"/>
    </row>
    <row r="377" spans="1:7" s="3" customFormat="1" ht="45" hidden="1" outlineLevel="1" x14ac:dyDescent="0.25">
      <c r="A377" s="66" t="s">
        <v>425</v>
      </c>
      <c r="B377" s="66" t="s">
        <v>35</v>
      </c>
      <c r="C377" s="66">
        <v>300</v>
      </c>
      <c r="D377" s="66">
        <v>300</v>
      </c>
      <c r="E377" s="66">
        <f t="shared" si="48"/>
        <v>100</v>
      </c>
      <c r="F377" s="66">
        <f t="shared" si="49"/>
        <v>0</v>
      </c>
      <c r="G377" s="66"/>
    </row>
    <row r="378" spans="1:7" s="3" customFormat="1" ht="30" hidden="1" outlineLevel="1" x14ac:dyDescent="0.25">
      <c r="A378" s="66" t="s">
        <v>426</v>
      </c>
      <c r="B378" s="66" t="s">
        <v>26</v>
      </c>
      <c r="C378" s="66">
        <v>10</v>
      </c>
      <c r="D378" s="66">
        <v>10</v>
      </c>
      <c r="E378" s="66">
        <f t="shared" si="48"/>
        <v>100</v>
      </c>
      <c r="F378" s="66">
        <f t="shared" si="49"/>
        <v>0</v>
      </c>
      <c r="G378" s="66"/>
    </row>
    <row r="379" spans="1:7" s="3" customFormat="1" ht="135" hidden="1" outlineLevel="1" x14ac:dyDescent="0.25">
      <c r="A379" s="66" t="s">
        <v>427</v>
      </c>
      <c r="B379" s="66" t="s">
        <v>26</v>
      </c>
      <c r="C379" s="66">
        <v>2</v>
      </c>
      <c r="D379" s="66">
        <v>2</v>
      </c>
      <c r="E379" s="66">
        <f t="shared" si="48"/>
        <v>100</v>
      </c>
      <c r="F379" s="66">
        <f t="shared" si="49"/>
        <v>0</v>
      </c>
      <c r="G379" s="66"/>
    </row>
    <row r="380" spans="1:7" s="3" customFormat="1" ht="180" hidden="1" outlineLevel="1" x14ac:dyDescent="0.25">
      <c r="A380" s="66" t="s">
        <v>428</v>
      </c>
      <c r="B380" s="66" t="s">
        <v>26</v>
      </c>
      <c r="C380" s="66">
        <v>2</v>
      </c>
      <c r="D380" s="66">
        <v>2</v>
      </c>
      <c r="E380" s="66">
        <f t="shared" si="48"/>
        <v>100</v>
      </c>
      <c r="F380" s="66">
        <f t="shared" si="49"/>
        <v>0</v>
      </c>
      <c r="G380" s="66"/>
    </row>
    <row r="381" spans="1:7" s="3" customFormat="1" ht="105" hidden="1" outlineLevel="1" x14ac:dyDescent="0.25">
      <c r="A381" s="66" t="s">
        <v>429</v>
      </c>
      <c r="B381" s="66" t="s">
        <v>26</v>
      </c>
      <c r="C381" s="66">
        <v>1</v>
      </c>
      <c r="D381" s="66">
        <v>1</v>
      </c>
      <c r="E381" s="66">
        <f t="shared" si="48"/>
        <v>100</v>
      </c>
      <c r="F381" s="66">
        <f t="shared" si="49"/>
        <v>0</v>
      </c>
      <c r="G381" s="66"/>
    </row>
    <row r="382" spans="1:7" s="3" customFormat="1" hidden="1" outlineLevel="1" x14ac:dyDescent="0.25">
      <c r="A382" s="90" t="s">
        <v>1215</v>
      </c>
      <c r="B382" s="90"/>
      <c r="C382" s="90"/>
      <c r="D382" s="90"/>
      <c r="E382" s="90"/>
      <c r="F382" s="90">
        <f>F381+F380+F379+F378+F377+F376+F375+F374+F373+F372+F371+F370+F369</f>
        <v>0</v>
      </c>
      <c r="G382" s="90"/>
    </row>
    <row r="383" spans="1:7" s="3" customFormat="1" hidden="1" outlineLevel="1" x14ac:dyDescent="0.25">
      <c r="A383" s="156" t="s">
        <v>430</v>
      </c>
      <c r="B383" s="157"/>
      <c r="C383" s="157"/>
      <c r="D383" s="157"/>
      <c r="E383" s="157"/>
      <c r="F383" s="157"/>
      <c r="G383" s="158"/>
    </row>
    <row r="384" spans="1:7" s="3" customFormat="1" hidden="1" outlineLevel="1" x14ac:dyDescent="0.25">
      <c r="A384" s="113" t="s">
        <v>440</v>
      </c>
      <c r="B384" s="129"/>
      <c r="C384" s="129"/>
      <c r="D384" s="129"/>
      <c r="E384" s="129"/>
      <c r="F384" s="129"/>
      <c r="G384" s="129"/>
    </row>
    <row r="385" spans="1:7" s="3" customFormat="1" ht="75" hidden="1" outlineLevel="1" x14ac:dyDescent="0.25">
      <c r="A385" s="9" t="s">
        <v>431</v>
      </c>
      <c r="B385" s="9" t="s">
        <v>350</v>
      </c>
      <c r="C385" s="9">
        <v>170</v>
      </c>
      <c r="D385" s="9">
        <v>176</v>
      </c>
      <c r="E385" s="63">
        <f>D385/C385*100</f>
        <v>103.5294117647059</v>
      </c>
      <c r="F385" s="63">
        <f>E385-100</f>
        <v>3.5294117647058982</v>
      </c>
      <c r="G385" s="63"/>
    </row>
    <row r="386" spans="1:7" s="3" customFormat="1" ht="45" hidden="1" outlineLevel="1" x14ac:dyDescent="0.25">
      <c r="A386" s="9" t="s">
        <v>432</v>
      </c>
      <c r="B386" s="9" t="s">
        <v>433</v>
      </c>
      <c r="C386" s="9">
        <v>450</v>
      </c>
      <c r="D386" s="9">
        <v>450</v>
      </c>
      <c r="E386" s="63">
        <f t="shared" ref="E386:E387" si="50">D386/C386*100</f>
        <v>100</v>
      </c>
      <c r="F386" s="63">
        <f t="shared" ref="F386:F387" si="51">E386-100</f>
        <v>0</v>
      </c>
      <c r="G386" s="9"/>
    </row>
    <row r="387" spans="1:7" s="3" customFormat="1" ht="30" hidden="1" outlineLevel="1" x14ac:dyDescent="0.25">
      <c r="A387" s="9" t="s">
        <v>434</v>
      </c>
      <c r="B387" s="9" t="s">
        <v>350</v>
      </c>
      <c r="C387" s="9">
        <v>2000</v>
      </c>
      <c r="D387" s="9">
        <v>5055</v>
      </c>
      <c r="E387" s="63">
        <f t="shared" si="50"/>
        <v>252.75</v>
      </c>
      <c r="F387" s="63">
        <f t="shared" si="51"/>
        <v>152.75</v>
      </c>
      <c r="G387" s="9"/>
    </row>
    <row r="388" spans="1:7" s="3" customFormat="1" hidden="1" outlineLevel="1" x14ac:dyDescent="0.25">
      <c r="A388" s="113" t="s">
        <v>441</v>
      </c>
      <c r="B388" s="114"/>
      <c r="C388" s="114"/>
      <c r="D388" s="114"/>
      <c r="E388" s="114"/>
      <c r="F388" s="114"/>
      <c r="G388" s="115"/>
    </row>
    <row r="389" spans="1:7" s="3" customFormat="1" ht="60" hidden="1" outlineLevel="1" x14ac:dyDescent="0.25">
      <c r="A389" s="9" t="s">
        <v>435</v>
      </c>
      <c r="B389" s="9" t="s">
        <v>350</v>
      </c>
      <c r="C389" s="9">
        <v>14</v>
      </c>
      <c r="D389" s="9">
        <v>31</v>
      </c>
      <c r="E389" s="9">
        <f>D389/C389*100</f>
        <v>221.42857142857144</v>
      </c>
      <c r="F389" s="9">
        <f>E389-100</f>
        <v>121.42857142857144</v>
      </c>
      <c r="G389" s="9"/>
    </row>
    <row r="390" spans="1:7" s="3" customFormat="1" ht="90" hidden="1" outlineLevel="1" x14ac:dyDescent="0.25">
      <c r="A390" s="9" t="s">
        <v>436</v>
      </c>
      <c r="B390" s="9" t="s">
        <v>437</v>
      </c>
      <c r="C390" s="9">
        <v>10</v>
      </c>
      <c r="D390" s="9">
        <v>10</v>
      </c>
      <c r="E390" s="9">
        <f t="shared" ref="E390:E392" si="52">D390/C390*100</f>
        <v>100</v>
      </c>
      <c r="F390" s="9">
        <f t="shared" ref="F390:F392" si="53">E390-100</f>
        <v>0</v>
      </c>
      <c r="G390" s="9"/>
    </row>
    <row r="391" spans="1:7" s="3" customFormat="1" ht="60" hidden="1" outlineLevel="1" x14ac:dyDescent="0.25">
      <c r="A391" s="9" t="s">
        <v>438</v>
      </c>
      <c r="B391" s="9" t="s">
        <v>437</v>
      </c>
      <c r="C391" s="9">
        <v>100</v>
      </c>
      <c r="D391" s="9">
        <v>100</v>
      </c>
      <c r="E391" s="9">
        <f t="shared" si="52"/>
        <v>100</v>
      </c>
      <c r="F391" s="9">
        <f t="shared" si="53"/>
        <v>0</v>
      </c>
      <c r="G391" s="9"/>
    </row>
    <row r="392" spans="1:7" s="3" customFormat="1" ht="60" hidden="1" outlineLevel="1" x14ac:dyDescent="0.25">
      <c r="A392" s="9" t="s">
        <v>439</v>
      </c>
      <c r="B392" s="9" t="s">
        <v>26</v>
      </c>
      <c r="C392" s="9">
        <v>35</v>
      </c>
      <c r="D392" s="9">
        <v>70</v>
      </c>
      <c r="E392" s="9">
        <f t="shared" si="52"/>
        <v>200</v>
      </c>
      <c r="F392" s="9">
        <f t="shared" si="53"/>
        <v>100</v>
      </c>
      <c r="G392" s="9"/>
    </row>
    <row r="393" spans="1:7" s="3" customFormat="1" hidden="1" outlineLevel="1" x14ac:dyDescent="0.25">
      <c r="A393" s="113" t="s">
        <v>442</v>
      </c>
      <c r="B393" s="114"/>
      <c r="C393" s="114"/>
      <c r="D393" s="114"/>
      <c r="E393" s="114"/>
      <c r="F393" s="114"/>
      <c r="G393" s="115"/>
    </row>
    <row r="394" spans="1:7" s="3" customFormat="1" ht="45" hidden="1" outlineLevel="1" x14ac:dyDescent="0.25">
      <c r="A394" s="9" t="s">
        <v>443</v>
      </c>
      <c r="B394" s="9" t="s">
        <v>437</v>
      </c>
      <c r="C394" s="9">
        <v>25.3</v>
      </c>
      <c r="D394" s="9">
        <v>25.3</v>
      </c>
      <c r="E394" s="9">
        <f>D394/C394*100</f>
        <v>100</v>
      </c>
      <c r="F394" s="9">
        <f>E394-100</f>
        <v>0</v>
      </c>
      <c r="G394" s="9"/>
    </row>
    <row r="395" spans="1:7" s="3" customFormat="1" ht="30" hidden="1" outlineLevel="1" x14ac:dyDescent="0.25">
      <c r="A395" s="9" t="s">
        <v>444</v>
      </c>
      <c r="B395" s="9" t="s">
        <v>437</v>
      </c>
      <c r="C395" s="9">
        <v>13</v>
      </c>
      <c r="D395" s="9">
        <v>13</v>
      </c>
      <c r="E395" s="9">
        <f t="shared" ref="E395:E396" si="54">D395/C395*100</f>
        <v>100</v>
      </c>
      <c r="F395" s="9">
        <f t="shared" ref="F395:F396" si="55">E395-100</f>
        <v>0</v>
      </c>
      <c r="G395" s="9"/>
    </row>
    <row r="396" spans="1:7" s="3" customFormat="1" ht="45" hidden="1" outlineLevel="1" x14ac:dyDescent="0.25">
      <c r="A396" s="9" t="s">
        <v>445</v>
      </c>
      <c r="B396" s="9" t="s">
        <v>26</v>
      </c>
      <c r="C396" s="9">
        <v>10</v>
      </c>
      <c r="D396" s="9">
        <v>10</v>
      </c>
      <c r="E396" s="9">
        <f t="shared" si="54"/>
        <v>100</v>
      </c>
      <c r="F396" s="9">
        <f t="shared" si="55"/>
        <v>0</v>
      </c>
      <c r="G396" s="9"/>
    </row>
    <row r="397" spans="1:7" s="3" customFormat="1" hidden="1" outlineLevel="1" x14ac:dyDescent="0.25">
      <c r="A397" s="113" t="s">
        <v>446</v>
      </c>
      <c r="B397" s="114"/>
      <c r="C397" s="114"/>
      <c r="D397" s="114"/>
      <c r="E397" s="114"/>
      <c r="F397" s="114"/>
      <c r="G397" s="115"/>
    </row>
    <row r="398" spans="1:7" s="3" customFormat="1" ht="45" hidden="1" outlineLevel="1" x14ac:dyDescent="0.25">
      <c r="A398" s="9" t="s">
        <v>447</v>
      </c>
      <c r="B398" s="9" t="s">
        <v>448</v>
      </c>
      <c r="C398" s="9">
        <v>20000</v>
      </c>
      <c r="D398" s="9">
        <v>20000</v>
      </c>
      <c r="E398" s="9">
        <f>D398/C398*100</f>
        <v>100</v>
      </c>
      <c r="F398" s="9">
        <f>E398-100</f>
        <v>0</v>
      </c>
      <c r="G398" s="9"/>
    </row>
    <row r="399" spans="1:7" s="3" customFormat="1" ht="30" hidden="1" outlineLevel="1" x14ac:dyDescent="0.25">
      <c r="A399" s="9" t="s">
        <v>449</v>
      </c>
      <c r="B399" s="9" t="s">
        <v>448</v>
      </c>
      <c r="C399" s="9">
        <v>173937</v>
      </c>
      <c r="D399" s="9">
        <v>173937</v>
      </c>
      <c r="E399" s="9">
        <f t="shared" ref="E399:E403" si="56">D399/C399*100</f>
        <v>100</v>
      </c>
      <c r="F399" s="9">
        <f t="shared" ref="F399:F403" si="57">E399-100</f>
        <v>0</v>
      </c>
      <c r="G399" s="9"/>
    </row>
    <row r="400" spans="1:7" s="3" customFormat="1" ht="45" hidden="1" outlineLevel="1" x14ac:dyDescent="0.25">
      <c r="A400" s="9" t="s">
        <v>450</v>
      </c>
      <c r="B400" s="9" t="s">
        <v>448</v>
      </c>
      <c r="C400" s="9">
        <v>18000</v>
      </c>
      <c r="D400" s="9">
        <v>18000</v>
      </c>
      <c r="E400" s="9">
        <f t="shared" si="56"/>
        <v>100</v>
      </c>
      <c r="F400" s="9">
        <f t="shared" si="57"/>
        <v>0</v>
      </c>
      <c r="G400" s="9"/>
    </row>
    <row r="401" spans="1:7" s="3" customFormat="1" ht="60" hidden="1" outlineLevel="1" x14ac:dyDescent="0.25">
      <c r="A401" s="66" t="s">
        <v>451</v>
      </c>
      <c r="B401" s="66" t="s">
        <v>350</v>
      </c>
      <c r="C401" s="66">
        <v>100</v>
      </c>
      <c r="D401" s="66">
        <v>100</v>
      </c>
      <c r="E401" s="9">
        <f t="shared" si="56"/>
        <v>100</v>
      </c>
      <c r="F401" s="9">
        <f t="shared" si="57"/>
        <v>0</v>
      </c>
      <c r="G401" s="66"/>
    </row>
    <row r="402" spans="1:7" s="3" customFormat="1" ht="30" hidden="1" outlineLevel="1" x14ac:dyDescent="0.25">
      <c r="A402" s="66" t="s">
        <v>452</v>
      </c>
      <c r="B402" s="66" t="s">
        <v>453</v>
      </c>
      <c r="C402" s="66">
        <v>45</v>
      </c>
      <c r="D402" s="66">
        <v>45</v>
      </c>
      <c r="E402" s="9">
        <f t="shared" si="56"/>
        <v>100</v>
      </c>
      <c r="F402" s="9">
        <f t="shared" si="57"/>
        <v>0</v>
      </c>
      <c r="G402" s="66"/>
    </row>
    <row r="403" spans="1:7" s="3" customFormat="1" hidden="1" outlineLevel="1" x14ac:dyDescent="0.25">
      <c r="A403" s="66" t="s">
        <v>454</v>
      </c>
      <c r="B403" s="66" t="s">
        <v>455</v>
      </c>
      <c r="C403" s="66">
        <v>200</v>
      </c>
      <c r="D403" s="66">
        <v>210</v>
      </c>
      <c r="E403" s="9">
        <f t="shared" si="56"/>
        <v>105</v>
      </c>
      <c r="F403" s="9">
        <f t="shared" si="57"/>
        <v>5</v>
      </c>
      <c r="G403" s="66"/>
    </row>
    <row r="404" spans="1:7" s="3" customFormat="1" hidden="1" outlineLevel="1" x14ac:dyDescent="0.25">
      <c r="A404" s="159" t="s">
        <v>456</v>
      </c>
      <c r="B404" s="160"/>
      <c r="C404" s="160"/>
      <c r="D404" s="160"/>
      <c r="E404" s="160"/>
      <c r="F404" s="160"/>
      <c r="G404" s="161"/>
    </row>
    <row r="405" spans="1:7" s="3" customFormat="1" ht="45" hidden="1" outlineLevel="1" x14ac:dyDescent="0.25">
      <c r="A405" s="9" t="s">
        <v>457</v>
      </c>
      <c r="B405" s="9" t="s">
        <v>26</v>
      </c>
      <c r="C405" s="9">
        <v>6</v>
      </c>
      <c r="D405" s="9">
        <v>0</v>
      </c>
      <c r="E405" s="9">
        <f>D405/C405*100</f>
        <v>0</v>
      </c>
      <c r="F405" s="9">
        <f>E405-100</f>
        <v>-100</v>
      </c>
      <c r="G405" s="9"/>
    </row>
    <row r="406" spans="1:7" s="3" customFormat="1" ht="60" hidden="1" outlineLevel="1" x14ac:dyDescent="0.25">
      <c r="A406" s="9" t="s">
        <v>458</v>
      </c>
      <c r="B406" s="9" t="s">
        <v>35</v>
      </c>
      <c r="C406" s="9">
        <v>10310</v>
      </c>
      <c r="D406" s="9">
        <v>0</v>
      </c>
      <c r="E406" s="9">
        <f t="shared" ref="E406:E409" si="58">D406/C406*100</f>
        <v>0</v>
      </c>
      <c r="F406" s="9">
        <f t="shared" ref="F406:F409" si="59">E406-100</f>
        <v>-100</v>
      </c>
      <c r="G406" s="9"/>
    </row>
    <row r="407" spans="1:7" s="3" customFormat="1" ht="120" hidden="1" outlineLevel="1" x14ac:dyDescent="0.25">
      <c r="A407" s="9" t="s">
        <v>459</v>
      </c>
      <c r="B407" s="9" t="s">
        <v>437</v>
      </c>
      <c r="C407" s="9">
        <v>23.94</v>
      </c>
      <c r="D407" s="9">
        <v>23.94</v>
      </c>
      <c r="E407" s="9">
        <f t="shared" si="58"/>
        <v>100</v>
      </c>
      <c r="F407" s="9">
        <f t="shared" si="59"/>
        <v>0</v>
      </c>
      <c r="G407" s="9"/>
    </row>
    <row r="408" spans="1:7" s="3" customFormat="1" ht="45" hidden="1" outlineLevel="1" x14ac:dyDescent="0.25">
      <c r="A408" s="9" t="s">
        <v>460</v>
      </c>
      <c r="B408" s="9" t="s">
        <v>333</v>
      </c>
      <c r="C408" s="9">
        <v>1.64</v>
      </c>
      <c r="D408" s="9">
        <v>1.64</v>
      </c>
      <c r="E408" s="9">
        <f t="shared" si="58"/>
        <v>100</v>
      </c>
      <c r="F408" s="9">
        <f t="shared" si="59"/>
        <v>0</v>
      </c>
      <c r="G408" s="9"/>
    </row>
    <row r="409" spans="1:7" s="3" customFormat="1" ht="60" hidden="1" outlineLevel="1" x14ac:dyDescent="0.25">
      <c r="A409" s="9" t="s">
        <v>461</v>
      </c>
      <c r="B409" s="9" t="s">
        <v>437</v>
      </c>
      <c r="C409" s="9">
        <v>25</v>
      </c>
      <c r="D409" s="9">
        <v>25</v>
      </c>
      <c r="E409" s="9">
        <f t="shared" si="58"/>
        <v>100</v>
      </c>
      <c r="F409" s="9">
        <f t="shared" si="59"/>
        <v>0</v>
      </c>
      <c r="G409" s="9"/>
    </row>
    <row r="410" spans="1:7" s="3" customFormat="1" hidden="1" outlineLevel="1" x14ac:dyDescent="0.25">
      <c r="A410" s="90" t="s">
        <v>1215</v>
      </c>
      <c r="B410" s="75"/>
      <c r="C410" s="75"/>
      <c r="D410" s="75"/>
      <c r="E410" s="75"/>
      <c r="F410" s="90">
        <f>F409+F408+F407+F406+F405+F403+F402+F401+F400+F399+F398+F396+F395+F394+F392+F391+F390+F389+F387+F386+F385</f>
        <v>182.70798319327736</v>
      </c>
      <c r="G410" s="75"/>
    </row>
    <row r="411" spans="1:7" s="3" customFormat="1" hidden="1" outlineLevel="1" x14ac:dyDescent="0.25">
      <c r="A411" s="162" t="s">
        <v>462</v>
      </c>
      <c r="B411" s="163"/>
      <c r="C411" s="163"/>
      <c r="D411" s="163"/>
      <c r="E411" s="163"/>
      <c r="F411" s="163"/>
      <c r="G411" s="163"/>
    </row>
    <row r="412" spans="1:7" s="3" customFormat="1" ht="30" hidden="1" outlineLevel="1" x14ac:dyDescent="0.25">
      <c r="A412" s="9" t="s">
        <v>463</v>
      </c>
      <c r="B412" s="9" t="s">
        <v>464</v>
      </c>
      <c r="C412" s="9">
        <v>7.5</v>
      </c>
      <c r="D412" s="9">
        <v>22.3</v>
      </c>
      <c r="E412" s="9">
        <f>D412/C412*100</f>
        <v>297.33333333333337</v>
      </c>
      <c r="F412" s="9">
        <f>E412-100</f>
        <v>197.33333333333337</v>
      </c>
      <c r="G412" s="9"/>
    </row>
    <row r="413" spans="1:7" s="3" customFormat="1" ht="30" hidden="1" outlineLevel="1" x14ac:dyDescent="0.25">
      <c r="A413" s="9" t="s">
        <v>465</v>
      </c>
      <c r="B413" s="9" t="s">
        <v>464</v>
      </c>
      <c r="C413" s="9">
        <v>5</v>
      </c>
      <c r="D413" s="9">
        <v>5.4</v>
      </c>
      <c r="E413" s="9">
        <f t="shared" ref="E413:E421" si="60">D413/C413*100</f>
        <v>108</v>
      </c>
      <c r="F413" s="9">
        <f t="shared" ref="F413:F421" si="61">E413-100</f>
        <v>8</v>
      </c>
      <c r="G413" s="9"/>
    </row>
    <row r="414" spans="1:7" s="3" customFormat="1" ht="30" hidden="1" outlineLevel="1" x14ac:dyDescent="0.25">
      <c r="A414" s="9" t="s">
        <v>466</v>
      </c>
      <c r="B414" s="9" t="s">
        <v>467</v>
      </c>
      <c r="C414" s="9">
        <v>260</v>
      </c>
      <c r="D414" s="9">
        <v>275</v>
      </c>
      <c r="E414" s="9">
        <f t="shared" si="60"/>
        <v>105.76923076923077</v>
      </c>
      <c r="F414" s="9">
        <f t="shared" si="61"/>
        <v>5.7692307692307736</v>
      </c>
      <c r="G414" s="9"/>
    </row>
    <row r="415" spans="1:7" s="3" customFormat="1" ht="30" hidden="1" outlineLevel="1" x14ac:dyDescent="0.25">
      <c r="A415" s="9" t="s">
        <v>468</v>
      </c>
      <c r="B415" s="9" t="s">
        <v>464</v>
      </c>
      <c r="C415" s="9">
        <v>2.5</v>
      </c>
      <c r="D415" s="9">
        <v>2.7</v>
      </c>
      <c r="E415" s="9">
        <f t="shared" si="60"/>
        <v>108</v>
      </c>
      <c r="F415" s="9">
        <f t="shared" si="61"/>
        <v>8</v>
      </c>
      <c r="G415" s="9"/>
    </row>
    <row r="416" spans="1:7" s="3" customFormat="1" ht="45" hidden="1" outlineLevel="1" x14ac:dyDescent="0.25">
      <c r="A416" s="9" t="s">
        <v>469</v>
      </c>
      <c r="B416" s="9" t="s">
        <v>470</v>
      </c>
      <c r="C416" s="9">
        <v>21.5</v>
      </c>
      <c r="D416" s="9">
        <v>21.5</v>
      </c>
      <c r="E416" s="9">
        <f t="shared" si="60"/>
        <v>100</v>
      </c>
      <c r="F416" s="9">
        <f t="shared" si="61"/>
        <v>0</v>
      </c>
      <c r="G416" s="9"/>
    </row>
    <row r="417" spans="1:7" s="3" customFormat="1" ht="60" hidden="1" outlineLevel="1" x14ac:dyDescent="0.25">
      <c r="A417" s="9" t="s">
        <v>471</v>
      </c>
      <c r="B417" s="9" t="s">
        <v>344</v>
      </c>
      <c r="C417" s="9">
        <v>21.5</v>
      </c>
      <c r="D417" s="9">
        <v>23.5</v>
      </c>
      <c r="E417" s="9">
        <f t="shared" si="60"/>
        <v>109.30232558139534</v>
      </c>
      <c r="F417" s="9">
        <f t="shared" si="61"/>
        <v>9.3023255813953369</v>
      </c>
      <c r="G417" s="9"/>
    </row>
    <row r="418" spans="1:7" s="3" customFormat="1" ht="45" hidden="1" outlineLevel="1" x14ac:dyDescent="0.25">
      <c r="A418" s="9" t="s">
        <v>472</v>
      </c>
      <c r="B418" s="9" t="s">
        <v>473</v>
      </c>
      <c r="C418" s="9">
        <v>18</v>
      </c>
      <c r="D418" s="9">
        <v>18.3</v>
      </c>
      <c r="E418" s="9">
        <f t="shared" si="60"/>
        <v>101.66666666666666</v>
      </c>
      <c r="F418" s="9">
        <f t="shared" si="61"/>
        <v>1.6666666666666572</v>
      </c>
      <c r="G418" s="9"/>
    </row>
    <row r="419" spans="1:7" s="3" customFormat="1" hidden="1" outlineLevel="1" x14ac:dyDescent="0.25">
      <c r="A419" s="9" t="s">
        <v>474</v>
      </c>
      <c r="B419" s="9" t="s">
        <v>26</v>
      </c>
      <c r="C419" s="9">
        <v>450</v>
      </c>
      <c r="D419" s="9">
        <v>450</v>
      </c>
      <c r="E419" s="9">
        <f t="shared" si="60"/>
        <v>100</v>
      </c>
      <c r="F419" s="9">
        <f t="shared" si="61"/>
        <v>0</v>
      </c>
      <c r="G419" s="9"/>
    </row>
    <row r="420" spans="1:7" s="3" customFormat="1" ht="45" hidden="1" outlineLevel="1" x14ac:dyDescent="0.25">
      <c r="A420" s="9" t="s">
        <v>475</v>
      </c>
      <c r="B420" s="9" t="s">
        <v>35</v>
      </c>
      <c r="C420" s="9">
        <v>3790</v>
      </c>
      <c r="D420" s="9">
        <v>4200</v>
      </c>
      <c r="E420" s="9">
        <f t="shared" si="60"/>
        <v>110.8179419525066</v>
      </c>
      <c r="F420" s="9">
        <f t="shared" si="61"/>
        <v>10.817941952506601</v>
      </c>
      <c r="G420" s="9"/>
    </row>
    <row r="421" spans="1:7" s="3" customFormat="1" ht="30" hidden="1" outlineLevel="1" x14ac:dyDescent="0.25">
      <c r="A421" s="9" t="s">
        <v>476</v>
      </c>
      <c r="B421" s="9" t="s">
        <v>453</v>
      </c>
      <c r="C421" s="9">
        <v>12000</v>
      </c>
      <c r="D421" s="9">
        <v>12300</v>
      </c>
      <c r="E421" s="9">
        <f t="shared" si="60"/>
        <v>102.49999999999999</v>
      </c>
      <c r="F421" s="9">
        <f t="shared" si="61"/>
        <v>2.4999999999999858</v>
      </c>
      <c r="G421" s="9"/>
    </row>
    <row r="422" spans="1:7" s="3" customFormat="1" hidden="1" outlineLevel="1" x14ac:dyDescent="0.25">
      <c r="A422" s="90" t="s">
        <v>1215</v>
      </c>
      <c r="B422" s="90"/>
      <c r="C422" s="90"/>
      <c r="D422" s="90"/>
      <c r="E422" s="90"/>
      <c r="F422" s="90">
        <f>F421+F420+F419+F418+F417+F416+F415+F414+F413+F412</f>
        <v>243.38949830313271</v>
      </c>
      <c r="G422" s="90"/>
    </row>
    <row r="423" spans="1:7" s="3" customFormat="1" hidden="1" outlineLevel="1" x14ac:dyDescent="0.25">
      <c r="A423" s="162" t="s">
        <v>477</v>
      </c>
      <c r="B423" s="162"/>
      <c r="C423" s="162"/>
      <c r="D423" s="162"/>
      <c r="E423" s="162"/>
      <c r="F423" s="162"/>
      <c r="G423" s="162"/>
    </row>
    <row r="424" spans="1:7" s="3" customFormat="1" hidden="1" outlineLevel="1" x14ac:dyDescent="0.25">
      <c r="A424" s="164" t="s">
        <v>478</v>
      </c>
      <c r="B424" s="114"/>
      <c r="C424" s="114"/>
      <c r="D424" s="114"/>
      <c r="E424" s="114"/>
      <c r="F424" s="114"/>
      <c r="G424" s="115"/>
    </row>
    <row r="425" spans="1:7" s="3" customFormat="1" hidden="1" outlineLevel="1" x14ac:dyDescent="0.25">
      <c r="A425" s="9" t="s">
        <v>479</v>
      </c>
      <c r="B425" s="9" t="s">
        <v>350</v>
      </c>
      <c r="C425" s="9">
        <v>3150</v>
      </c>
      <c r="D425" s="9">
        <v>3328</v>
      </c>
      <c r="E425" s="9">
        <f>D425/C425*100</f>
        <v>105.65079365079366</v>
      </c>
      <c r="F425" s="9">
        <f>E425-100</f>
        <v>5.6507936507936591</v>
      </c>
      <c r="G425" s="9"/>
    </row>
    <row r="426" spans="1:7" s="3" customFormat="1" hidden="1" outlineLevel="1" x14ac:dyDescent="0.25">
      <c r="A426" s="9" t="s">
        <v>480</v>
      </c>
      <c r="B426" s="9" t="s">
        <v>35</v>
      </c>
      <c r="C426" s="9">
        <v>33</v>
      </c>
      <c r="D426" s="9">
        <v>28</v>
      </c>
      <c r="E426" s="9">
        <f t="shared" ref="E426:E428" si="62">D426/C426*100</f>
        <v>84.848484848484844</v>
      </c>
      <c r="F426" s="9">
        <f t="shared" ref="F426:F428" si="63">E426-100</f>
        <v>-15.151515151515156</v>
      </c>
      <c r="G426" s="9"/>
    </row>
    <row r="427" spans="1:7" s="3" customFormat="1" ht="30" hidden="1" outlineLevel="1" x14ac:dyDescent="0.25">
      <c r="A427" s="9" t="s">
        <v>481</v>
      </c>
      <c r="B427" s="9" t="s">
        <v>35</v>
      </c>
      <c r="C427" s="9">
        <v>53</v>
      </c>
      <c r="D427" s="9">
        <v>38</v>
      </c>
      <c r="E427" s="9">
        <f t="shared" si="62"/>
        <v>71.698113207547166</v>
      </c>
      <c r="F427" s="9">
        <f t="shared" si="63"/>
        <v>-28.301886792452834</v>
      </c>
      <c r="G427" s="9"/>
    </row>
    <row r="428" spans="1:7" s="3" customFormat="1" ht="30" hidden="1" outlineLevel="1" x14ac:dyDescent="0.25">
      <c r="A428" s="9" t="s">
        <v>482</v>
      </c>
      <c r="B428" s="9" t="s">
        <v>473</v>
      </c>
      <c r="C428" s="9">
        <v>95</v>
      </c>
      <c r="D428" s="9">
        <v>156.5</v>
      </c>
      <c r="E428" s="9">
        <f t="shared" si="62"/>
        <v>164.73684210526315</v>
      </c>
      <c r="F428" s="9">
        <f t="shared" si="63"/>
        <v>64.73684210526315</v>
      </c>
      <c r="G428" s="9"/>
    </row>
    <row r="429" spans="1:7" s="3" customFormat="1" hidden="1" outlineLevel="1" x14ac:dyDescent="0.25">
      <c r="A429" s="113" t="s">
        <v>483</v>
      </c>
      <c r="B429" s="114"/>
      <c r="C429" s="114"/>
      <c r="D429" s="114"/>
      <c r="E429" s="114"/>
      <c r="F429" s="114"/>
      <c r="G429" s="115"/>
    </row>
    <row r="430" spans="1:7" s="3" customFormat="1" ht="30" hidden="1" outlineLevel="1" x14ac:dyDescent="0.25">
      <c r="A430" s="9" t="s">
        <v>484</v>
      </c>
      <c r="B430" s="9" t="s">
        <v>26</v>
      </c>
      <c r="C430" s="9">
        <v>11</v>
      </c>
      <c r="D430" s="9">
        <v>4</v>
      </c>
      <c r="E430" s="9">
        <f>D430/C430*100</f>
        <v>36.363636363636367</v>
      </c>
      <c r="F430" s="9">
        <f>E430-100</f>
        <v>-63.636363636363633</v>
      </c>
      <c r="G430" s="9"/>
    </row>
    <row r="431" spans="1:7" s="3" customFormat="1" hidden="1" outlineLevel="1" x14ac:dyDescent="0.25">
      <c r="A431" s="9" t="s">
        <v>480</v>
      </c>
      <c r="B431" s="9" t="s">
        <v>35</v>
      </c>
      <c r="C431" s="9">
        <v>26</v>
      </c>
      <c r="D431" s="9">
        <v>8</v>
      </c>
      <c r="E431" s="9">
        <f t="shared" ref="E431:E436" si="64">D431/C431*100</f>
        <v>30.76923076923077</v>
      </c>
      <c r="F431" s="9">
        <f>(E431-100)*(-1)</f>
        <v>69.230769230769226</v>
      </c>
      <c r="G431" s="9"/>
    </row>
    <row r="432" spans="1:7" s="3" customFormat="1" ht="45" hidden="1" outlineLevel="1" x14ac:dyDescent="0.25">
      <c r="A432" s="9" t="s">
        <v>485</v>
      </c>
      <c r="B432" s="9" t="s">
        <v>437</v>
      </c>
      <c r="C432" s="9">
        <v>33</v>
      </c>
      <c r="D432" s="9">
        <v>34.200000000000003</v>
      </c>
      <c r="E432" s="9">
        <f t="shared" si="64"/>
        <v>103.63636363636364</v>
      </c>
      <c r="F432" s="9">
        <f t="shared" ref="F432:F436" si="65">E432-100</f>
        <v>3.6363636363636402</v>
      </c>
      <c r="G432" s="9"/>
    </row>
    <row r="433" spans="1:7" s="3" customFormat="1" ht="75" hidden="1" outlineLevel="1" x14ac:dyDescent="0.25">
      <c r="A433" s="9" t="s">
        <v>486</v>
      </c>
      <c r="B433" s="9" t="s">
        <v>437</v>
      </c>
      <c r="C433" s="9">
        <v>33</v>
      </c>
      <c r="D433" s="9">
        <v>34.200000000000003</v>
      </c>
      <c r="E433" s="9">
        <f t="shared" si="64"/>
        <v>103.63636363636364</v>
      </c>
      <c r="F433" s="9">
        <f t="shared" si="65"/>
        <v>3.6363636363636402</v>
      </c>
      <c r="G433" s="9"/>
    </row>
    <row r="434" spans="1:7" s="3" customFormat="1" ht="75" hidden="1" outlineLevel="1" x14ac:dyDescent="0.25">
      <c r="A434" s="9" t="s">
        <v>487</v>
      </c>
      <c r="B434" s="9" t="s">
        <v>437</v>
      </c>
      <c r="C434" s="9">
        <v>100</v>
      </c>
      <c r="D434" s="9">
        <v>100</v>
      </c>
      <c r="E434" s="9">
        <f t="shared" si="64"/>
        <v>100</v>
      </c>
      <c r="F434" s="9">
        <f t="shared" si="65"/>
        <v>0</v>
      </c>
      <c r="G434" s="9"/>
    </row>
    <row r="435" spans="1:7" s="3" customFormat="1" ht="90" hidden="1" outlineLevel="1" x14ac:dyDescent="0.25">
      <c r="A435" s="9" t="s">
        <v>488</v>
      </c>
      <c r="B435" s="9" t="s">
        <v>437</v>
      </c>
      <c r="C435" s="9">
        <v>33</v>
      </c>
      <c r="D435" s="9">
        <v>34.200000000000003</v>
      </c>
      <c r="E435" s="9">
        <f t="shared" si="64"/>
        <v>103.63636363636364</v>
      </c>
      <c r="F435" s="9">
        <f t="shared" si="65"/>
        <v>3.6363636363636402</v>
      </c>
      <c r="G435" s="9"/>
    </row>
    <row r="436" spans="1:7" s="3" customFormat="1" ht="60" hidden="1" outlineLevel="1" x14ac:dyDescent="0.25">
      <c r="A436" s="9" t="s">
        <v>489</v>
      </c>
      <c r="B436" s="9" t="s">
        <v>437</v>
      </c>
      <c r="C436" s="9">
        <v>33</v>
      </c>
      <c r="D436" s="9">
        <v>34.200000000000003</v>
      </c>
      <c r="E436" s="9">
        <f t="shared" si="64"/>
        <v>103.63636363636364</v>
      </c>
      <c r="F436" s="9">
        <f t="shared" si="65"/>
        <v>3.6363636363636402</v>
      </c>
      <c r="G436" s="9"/>
    </row>
    <row r="437" spans="1:7" s="3" customFormat="1" hidden="1" outlineLevel="1" x14ac:dyDescent="0.25">
      <c r="A437" s="113" t="s">
        <v>490</v>
      </c>
      <c r="B437" s="114"/>
      <c r="C437" s="114"/>
      <c r="D437" s="114"/>
      <c r="E437" s="114"/>
      <c r="F437" s="114"/>
      <c r="G437" s="115"/>
    </row>
    <row r="438" spans="1:7" s="3" customFormat="1" hidden="1" outlineLevel="1" x14ac:dyDescent="0.25">
      <c r="A438" s="9" t="s">
        <v>491</v>
      </c>
      <c r="B438" s="9" t="s">
        <v>437</v>
      </c>
      <c r="C438" s="9">
        <v>100</v>
      </c>
      <c r="D438" s="9">
        <v>100</v>
      </c>
      <c r="E438" s="9">
        <f>D438/C438*100</f>
        <v>100</v>
      </c>
      <c r="F438" s="9">
        <f>E438-100</f>
        <v>0</v>
      </c>
      <c r="G438" s="9"/>
    </row>
    <row r="439" spans="1:7" s="30" customFormat="1" ht="31.5" hidden="1" customHeight="1" outlineLevel="1" x14ac:dyDescent="0.25">
      <c r="A439" s="165" t="s">
        <v>492</v>
      </c>
      <c r="B439" s="166"/>
      <c r="C439" s="166"/>
      <c r="D439" s="166"/>
      <c r="E439" s="166"/>
      <c r="F439" s="166"/>
      <c r="G439" s="167"/>
    </row>
    <row r="440" spans="1:7" s="30" customFormat="1" ht="45" hidden="1" outlineLevel="1" x14ac:dyDescent="0.25">
      <c r="A440" s="9" t="s">
        <v>493</v>
      </c>
      <c r="B440" s="9" t="s">
        <v>26</v>
      </c>
      <c r="C440" s="9">
        <v>70</v>
      </c>
      <c r="D440" s="9">
        <v>52</v>
      </c>
      <c r="E440" s="9">
        <f>D440/C440*100</f>
        <v>74.285714285714292</v>
      </c>
      <c r="F440" s="9">
        <f>E440-100</f>
        <v>-25.714285714285708</v>
      </c>
      <c r="G440" s="9"/>
    </row>
    <row r="441" spans="1:7" s="30" customFormat="1" ht="30" hidden="1" outlineLevel="1" x14ac:dyDescent="0.25">
      <c r="A441" s="9" t="s">
        <v>494</v>
      </c>
      <c r="B441" s="9" t="s">
        <v>35</v>
      </c>
      <c r="C441" s="9">
        <v>130</v>
      </c>
      <c r="D441" s="9">
        <v>131</v>
      </c>
      <c r="E441" s="9">
        <f t="shared" ref="E441:E443" si="66">D441/C441*100</f>
        <v>100.76923076923077</v>
      </c>
      <c r="F441" s="9">
        <f t="shared" ref="F441:F443" si="67">E441-100</f>
        <v>0.7692307692307736</v>
      </c>
      <c r="G441" s="9"/>
    </row>
    <row r="442" spans="1:7" s="30" customFormat="1" ht="60" hidden="1" outlineLevel="1" x14ac:dyDescent="0.25">
      <c r="A442" s="9" t="s">
        <v>495</v>
      </c>
      <c r="B442" s="9" t="s">
        <v>26</v>
      </c>
      <c r="C442" s="9">
        <v>14</v>
      </c>
      <c r="D442" s="9">
        <v>14</v>
      </c>
      <c r="E442" s="9">
        <f t="shared" si="66"/>
        <v>100</v>
      </c>
      <c r="F442" s="9">
        <f t="shared" si="67"/>
        <v>0</v>
      </c>
      <c r="G442" s="9"/>
    </row>
    <row r="443" spans="1:7" s="30" customFormat="1" ht="52.5" hidden="1" customHeight="1" outlineLevel="1" x14ac:dyDescent="0.25">
      <c r="A443" s="9" t="s">
        <v>496</v>
      </c>
      <c r="B443" s="9" t="s">
        <v>35</v>
      </c>
      <c r="C443" s="9">
        <v>800</v>
      </c>
      <c r="D443" s="9">
        <v>1156</v>
      </c>
      <c r="E443" s="9">
        <f t="shared" si="66"/>
        <v>144.5</v>
      </c>
      <c r="F443" s="9">
        <f t="shared" si="67"/>
        <v>44.5</v>
      </c>
      <c r="G443" s="9"/>
    </row>
    <row r="444" spans="1:7" s="30" customFormat="1" ht="15.75" hidden="1" customHeight="1" outlineLevel="1" x14ac:dyDescent="0.25">
      <c r="A444" s="168" t="s">
        <v>497</v>
      </c>
      <c r="B444" s="166"/>
      <c r="C444" s="166"/>
      <c r="D444" s="166"/>
      <c r="E444" s="166"/>
      <c r="F444" s="166"/>
      <c r="G444" s="167"/>
    </row>
    <row r="445" spans="1:7" s="30" customFormat="1" ht="60" hidden="1" outlineLevel="1" x14ac:dyDescent="0.25">
      <c r="A445" s="67" t="s">
        <v>498</v>
      </c>
      <c r="B445" s="67" t="s">
        <v>35</v>
      </c>
      <c r="C445" s="9">
        <v>2800</v>
      </c>
      <c r="D445" s="9">
        <v>1580</v>
      </c>
      <c r="E445" s="9">
        <f>D445/C445*100</f>
        <v>56.428571428571431</v>
      </c>
      <c r="F445" s="9">
        <f>E445-100</f>
        <v>-43.571428571428569</v>
      </c>
      <c r="G445" s="67"/>
    </row>
    <row r="446" spans="1:7" s="30" customFormat="1" ht="45" hidden="1" outlineLevel="1" x14ac:dyDescent="0.25">
      <c r="A446" s="67" t="s">
        <v>499</v>
      </c>
      <c r="B446" s="67" t="s">
        <v>437</v>
      </c>
      <c r="C446" s="9">
        <v>100</v>
      </c>
      <c r="D446" s="9">
        <v>100</v>
      </c>
      <c r="E446" s="9">
        <f>D446/C446*100</f>
        <v>100</v>
      </c>
      <c r="F446" s="9">
        <f>E446-100</f>
        <v>0</v>
      </c>
      <c r="G446" s="67"/>
    </row>
    <row r="447" spans="1:7" s="30" customFormat="1" hidden="1" outlineLevel="1" x14ac:dyDescent="0.25">
      <c r="A447" s="77" t="s">
        <v>1215</v>
      </c>
      <c r="B447" s="77"/>
      <c r="C447" s="77"/>
      <c r="D447" s="77"/>
      <c r="E447" s="77"/>
      <c r="F447" s="77">
        <f>F446+F445+F443+F442+F441+F440+F438+F436+F435+F434+F433+F432+F431+F430+F428+F427+F426+F425</f>
        <v>23.05761043546547</v>
      </c>
      <c r="G447" s="77"/>
    </row>
    <row r="448" spans="1:7" s="30" customFormat="1" ht="15.75" hidden="1" outlineLevel="1" x14ac:dyDescent="0.25">
      <c r="A448" s="169" t="s">
        <v>511</v>
      </c>
      <c r="B448" s="170"/>
      <c r="C448" s="170"/>
      <c r="D448" s="170"/>
      <c r="E448" s="170"/>
      <c r="F448" s="170"/>
      <c r="G448" s="171"/>
    </row>
    <row r="449" spans="1:7" s="30" customFormat="1" hidden="1" outlineLevel="1" x14ac:dyDescent="0.25">
      <c r="A449" s="168" t="s">
        <v>512</v>
      </c>
      <c r="B449" s="166"/>
      <c r="C449" s="166"/>
      <c r="D449" s="166"/>
      <c r="E449" s="166"/>
      <c r="F449" s="166"/>
      <c r="G449" s="166"/>
    </row>
    <row r="450" spans="1:7" s="30" customFormat="1" ht="30" hidden="1" customHeight="1" outlineLevel="1" x14ac:dyDescent="0.25">
      <c r="A450" s="67" t="s">
        <v>500</v>
      </c>
      <c r="B450" s="67" t="s">
        <v>501</v>
      </c>
      <c r="C450" s="67">
        <v>58.7</v>
      </c>
      <c r="D450" s="67">
        <v>44.8</v>
      </c>
      <c r="E450" s="67">
        <f>D450/C450*100</f>
        <v>76.320272572402033</v>
      </c>
      <c r="F450" s="67">
        <f>E450-100</f>
        <v>-23.679727427597967</v>
      </c>
      <c r="G450" s="67"/>
    </row>
    <row r="451" spans="1:7" s="30" customFormat="1" ht="30" hidden="1" outlineLevel="1" x14ac:dyDescent="0.25">
      <c r="A451" s="9" t="s">
        <v>502</v>
      </c>
      <c r="B451" s="9" t="s">
        <v>503</v>
      </c>
      <c r="C451" s="9">
        <v>351.3</v>
      </c>
      <c r="D451" s="9"/>
      <c r="E451" s="67">
        <f t="shared" ref="E451:E455" si="68">D451/C451*100</f>
        <v>0</v>
      </c>
      <c r="F451" s="67"/>
      <c r="G451" s="9" t="s">
        <v>504</v>
      </c>
    </row>
    <row r="452" spans="1:7" s="30" customFormat="1" ht="60" hidden="1" outlineLevel="1" x14ac:dyDescent="0.25">
      <c r="A452" s="9" t="s">
        <v>505</v>
      </c>
      <c r="B452" s="9" t="s">
        <v>213</v>
      </c>
      <c r="C452" s="9">
        <v>68.5</v>
      </c>
      <c r="D452" s="9">
        <v>78</v>
      </c>
      <c r="E452" s="67">
        <f t="shared" si="68"/>
        <v>113.86861313868613</v>
      </c>
      <c r="F452" s="67">
        <f t="shared" ref="F452:F455" si="69">E452-100</f>
        <v>13.868613138686129</v>
      </c>
      <c r="G452" s="9"/>
    </row>
    <row r="453" spans="1:7" s="30" customFormat="1" ht="75" hidden="1" outlineLevel="1" x14ac:dyDescent="0.25">
      <c r="A453" s="9" t="s">
        <v>506</v>
      </c>
      <c r="B453" s="9" t="s">
        <v>507</v>
      </c>
      <c r="C453" s="9">
        <v>5.6</v>
      </c>
      <c r="D453" s="9">
        <v>6</v>
      </c>
      <c r="E453" s="67">
        <f t="shared" si="68"/>
        <v>107.14285714285714</v>
      </c>
      <c r="F453" s="67">
        <f t="shared" si="69"/>
        <v>7.1428571428571388</v>
      </c>
      <c r="G453" s="9"/>
    </row>
    <row r="454" spans="1:7" s="30" customFormat="1" ht="60" hidden="1" outlineLevel="1" x14ac:dyDescent="0.25">
      <c r="A454" s="9" t="s">
        <v>508</v>
      </c>
      <c r="B454" s="9" t="s">
        <v>507</v>
      </c>
      <c r="C454" s="9">
        <v>6.8</v>
      </c>
      <c r="D454" s="9">
        <v>12.3</v>
      </c>
      <c r="E454" s="67">
        <f t="shared" si="68"/>
        <v>180.88235294117649</v>
      </c>
      <c r="F454" s="67">
        <f t="shared" si="69"/>
        <v>80.882352941176492</v>
      </c>
      <c r="G454" s="9"/>
    </row>
    <row r="455" spans="1:7" s="30" customFormat="1" ht="45" hidden="1" outlineLevel="1" x14ac:dyDescent="0.25">
      <c r="A455" s="9" t="s">
        <v>509</v>
      </c>
      <c r="B455" s="9" t="s">
        <v>510</v>
      </c>
      <c r="C455" s="9">
        <v>1352.9</v>
      </c>
      <c r="D455" s="9">
        <v>1783.72</v>
      </c>
      <c r="E455" s="67">
        <f t="shared" si="68"/>
        <v>131.84418656219972</v>
      </c>
      <c r="F455" s="67">
        <f t="shared" si="69"/>
        <v>31.844186562199724</v>
      </c>
      <c r="G455" s="9"/>
    </row>
    <row r="456" spans="1:7" s="30" customFormat="1" hidden="1" outlineLevel="1" x14ac:dyDescent="0.25">
      <c r="A456" s="130" t="s">
        <v>513</v>
      </c>
      <c r="B456" s="114"/>
      <c r="C456" s="114"/>
      <c r="D456" s="114"/>
      <c r="E456" s="114"/>
      <c r="F456" s="114"/>
      <c r="G456" s="115"/>
    </row>
    <row r="457" spans="1:7" s="30" customFormat="1" ht="30" hidden="1" outlineLevel="1" x14ac:dyDescent="0.25">
      <c r="A457" s="9" t="s">
        <v>514</v>
      </c>
      <c r="B457" s="9" t="s">
        <v>515</v>
      </c>
      <c r="C457" s="9">
        <v>2</v>
      </c>
      <c r="D457" s="9">
        <v>1</v>
      </c>
      <c r="E457" s="9">
        <f>D457/C457*100</f>
        <v>50</v>
      </c>
      <c r="F457" s="9">
        <f>E457-100</f>
        <v>-50</v>
      </c>
      <c r="G457" s="9"/>
    </row>
    <row r="458" spans="1:7" s="30" customFormat="1" ht="30" hidden="1" outlineLevel="1" x14ac:dyDescent="0.25">
      <c r="A458" s="9" t="s">
        <v>516</v>
      </c>
      <c r="B458" s="9" t="s">
        <v>510</v>
      </c>
      <c r="C458" s="9">
        <v>286.87900000000002</v>
      </c>
      <c r="D458" s="9">
        <v>0</v>
      </c>
      <c r="E458" s="9">
        <f t="shared" ref="E458:E462" si="70">D458/C458*100</f>
        <v>0</v>
      </c>
      <c r="F458" s="9">
        <f t="shared" ref="F458:F462" si="71">E458-100</f>
        <v>-100</v>
      </c>
      <c r="G458" s="9"/>
    </row>
    <row r="459" spans="1:7" s="30" customFormat="1" hidden="1" outlineLevel="1" x14ac:dyDescent="0.25">
      <c r="A459" s="9" t="s">
        <v>517</v>
      </c>
      <c r="B459" s="9" t="s">
        <v>518</v>
      </c>
      <c r="C459" s="9">
        <v>225.6</v>
      </c>
      <c r="D459" s="9">
        <v>129.9</v>
      </c>
      <c r="E459" s="9">
        <f t="shared" si="70"/>
        <v>57.579787234042556</v>
      </c>
      <c r="F459" s="9">
        <f t="shared" si="71"/>
        <v>-42.420212765957444</v>
      </c>
      <c r="G459" s="9"/>
    </row>
    <row r="460" spans="1:7" s="30" customFormat="1" ht="30" hidden="1" outlineLevel="1" x14ac:dyDescent="0.25">
      <c r="A460" s="9" t="s">
        <v>519</v>
      </c>
      <c r="B460" s="9" t="s">
        <v>520</v>
      </c>
      <c r="C460" s="9">
        <v>108.6</v>
      </c>
      <c r="D460" s="9">
        <v>114.9</v>
      </c>
      <c r="E460" s="9">
        <f t="shared" si="70"/>
        <v>105.8011049723757</v>
      </c>
      <c r="F460" s="9">
        <f t="shared" si="71"/>
        <v>5.8011049723756969</v>
      </c>
      <c r="G460" s="9"/>
    </row>
    <row r="461" spans="1:7" s="30" customFormat="1" hidden="1" outlineLevel="1" x14ac:dyDescent="0.25">
      <c r="A461" s="9" t="s">
        <v>521</v>
      </c>
      <c r="B461" s="9"/>
      <c r="C461" s="9">
        <v>226</v>
      </c>
      <c r="D461" s="9">
        <v>102</v>
      </c>
      <c r="E461" s="9">
        <f t="shared" si="70"/>
        <v>45.132743362831853</v>
      </c>
      <c r="F461" s="9">
        <f t="shared" si="71"/>
        <v>-54.867256637168147</v>
      </c>
      <c r="G461" s="9"/>
    </row>
    <row r="462" spans="1:7" s="30" customFormat="1" ht="30" hidden="1" outlineLevel="1" x14ac:dyDescent="0.25">
      <c r="A462" s="9" t="s">
        <v>522</v>
      </c>
      <c r="B462" s="9" t="s">
        <v>510</v>
      </c>
      <c r="C462" s="9">
        <v>56.8</v>
      </c>
      <c r="D462" s="9">
        <v>7.8</v>
      </c>
      <c r="E462" s="9">
        <f t="shared" si="70"/>
        <v>13.732394366197184</v>
      </c>
      <c r="F462" s="9">
        <f t="shared" si="71"/>
        <v>-86.267605633802816</v>
      </c>
      <c r="G462" s="9"/>
    </row>
    <row r="463" spans="1:7" s="30" customFormat="1" hidden="1" outlineLevel="1" x14ac:dyDescent="0.25">
      <c r="A463" s="89" t="s">
        <v>1215</v>
      </c>
      <c r="B463" s="89"/>
      <c r="C463" s="89"/>
      <c r="D463" s="89"/>
      <c r="E463" s="89"/>
      <c r="F463" s="89">
        <f>F462+F461+F460+F459+F458+F457+F455+F454+F453+F452+F451+F450</f>
        <v>-217.69568770723117</v>
      </c>
      <c r="G463" s="89"/>
    </row>
    <row r="464" spans="1:7" s="30" customFormat="1" hidden="1" outlineLevel="1" x14ac:dyDescent="0.25">
      <c r="A464" s="172" t="s">
        <v>523</v>
      </c>
      <c r="B464" s="157"/>
      <c r="C464" s="157"/>
      <c r="D464" s="157"/>
      <c r="E464" s="157"/>
      <c r="F464" s="157"/>
      <c r="G464" s="158"/>
    </row>
    <row r="465" spans="1:7" s="30" customFormat="1" ht="135.75" hidden="1" customHeight="1" outlineLevel="1" x14ac:dyDescent="0.25">
      <c r="A465" s="31" t="s">
        <v>524</v>
      </c>
      <c r="B465" s="31" t="s">
        <v>525</v>
      </c>
      <c r="C465" s="68">
        <v>115</v>
      </c>
      <c r="D465" s="31">
        <v>25.2</v>
      </c>
      <c r="E465" s="31">
        <f>D465/C465*100</f>
        <v>21.913043478260867</v>
      </c>
      <c r="F465" s="31">
        <f>E465-100</f>
        <v>-78.086956521739125</v>
      </c>
      <c r="G465" s="43" t="s">
        <v>526</v>
      </c>
    </row>
    <row r="466" spans="1:7" s="30" customFormat="1" ht="135.75" hidden="1" customHeight="1" outlineLevel="1" x14ac:dyDescent="0.25">
      <c r="A466" s="31" t="s">
        <v>527</v>
      </c>
      <c r="B466" s="31" t="s">
        <v>473</v>
      </c>
      <c r="C466" s="31">
        <v>26</v>
      </c>
      <c r="D466" s="31">
        <v>5.8</v>
      </c>
      <c r="E466" s="31">
        <f t="shared" ref="E466:E470" si="72">D466/C466*100</f>
        <v>22.307692307692307</v>
      </c>
      <c r="F466" s="31">
        <f t="shared" ref="F466:F470" si="73">E466-100</f>
        <v>-77.692307692307693</v>
      </c>
      <c r="G466" s="43" t="s">
        <v>526</v>
      </c>
    </row>
    <row r="467" spans="1:7" s="30" customFormat="1" ht="135.75" hidden="1" customHeight="1" outlineLevel="1" x14ac:dyDescent="0.25">
      <c r="A467" s="31" t="s">
        <v>528</v>
      </c>
      <c r="B467" s="31" t="s">
        <v>473</v>
      </c>
      <c r="C467" s="31">
        <v>10</v>
      </c>
      <c r="D467" s="31">
        <v>9.6</v>
      </c>
      <c r="E467" s="31">
        <f t="shared" si="72"/>
        <v>96</v>
      </c>
      <c r="F467" s="31">
        <f t="shared" si="73"/>
        <v>-4</v>
      </c>
      <c r="G467" s="43" t="s">
        <v>526</v>
      </c>
    </row>
    <row r="468" spans="1:7" s="30" customFormat="1" ht="135.75" hidden="1" customHeight="1" outlineLevel="1" x14ac:dyDescent="0.25">
      <c r="A468" s="31" t="s">
        <v>529</v>
      </c>
      <c r="B468" s="31" t="s">
        <v>473</v>
      </c>
      <c r="C468" s="31">
        <v>127</v>
      </c>
      <c r="D468" s="31">
        <v>39.4</v>
      </c>
      <c r="E468" s="31">
        <f t="shared" si="72"/>
        <v>31.023622047244093</v>
      </c>
      <c r="F468" s="31">
        <f t="shared" si="73"/>
        <v>-68.976377952755911</v>
      </c>
      <c r="G468" s="43" t="s">
        <v>526</v>
      </c>
    </row>
    <row r="469" spans="1:7" s="30" customFormat="1" ht="128.25" hidden="1" customHeight="1" outlineLevel="1" x14ac:dyDescent="0.25">
      <c r="A469" s="31" t="s">
        <v>530</v>
      </c>
      <c r="B469" s="31" t="s">
        <v>26</v>
      </c>
      <c r="C469" s="31">
        <v>163</v>
      </c>
      <c r="D469" s="31">
        <v>14</v>
      </c>
      <c r="E469" s="31">
        <f t="shared" si="72"/>
        <v>8.5889570552147241</v>
      </c>
      <c r="F469" s="31">
        <f t="shared" si="73"/>
        <v>-91.411042944785279</v>
      </c>
      <c r="G469" s="43" t="s">
        <v>526</v>
      </c>
    </row>
    <row r="470" spans="1:7" s="30" customFormat="1" ht="48" hidden="1" customHeight="1" outlineLevel="1" x14ac:dyDescent="0.25">
      <c r="A470" s="31" t="s">
        <v>531</v>
      </c>
      <c r="B470" s="31" t="s">
        <v>358</v>
      </c>
      <c r="C470" s="31">
        <v>15000</v>
      </c>
      <c r="D470" s="31">
        <v>15991.2</v>
      </c>
      <c r="E470" s="31">
        <f t="shared" si="72"/>
        <v>106.60800000000002</v>
      </c>
      <c r="F470" s="31">
        <f t="shared" si="73"/>
        <v>6.6080000000000183</v>
      </c>
      <c r="G470" s="31"/>
    </row>
    <row r="471" spans="1:7" s="30" customFormat="1" ht="27.75" hidden="1" customHeight="1" outlineLevel="1" x14ac:dyDescent="0.25">
      <c r="A471" s="87" t="s">
        <v>1215</v>
      </c>
      <c r="B471" s="87"/>
      <c r="C471" s="87"/>
      <c r="D471" s="87"/>
      <c r="E471" s="87"/>
      <c r="F471" s="87">
        <f>F470+F469+F468+F467+F466+F465</f>
        <v>-313.55868511158798</v>
      </c>
      <c r="G471" s="87"/>
    </row>
    <row r="472" spans="1:7" s="30" customFormat="1" ht="28.5" hidden="1" customHeight="1" outlineLevel="1" x14ac:dyDescent="0.25">
      <c r="A472" s="172" t="s">
        <v>532</v>
      </c>
      <c r="B472" s="173"/>
      <c r="C472" s="173"/>
      <c r="D472" s="173"/>
      <c r="E472" s="173"/>
      <c r="F472" s="173"/>
      <c r="G472" s="174"/>
    </row>
    <row r="473" spans="1:7" s="30" customFormat="1" ht="63" hidden="1" outlineLevel="1" x14ac:dyDescent="0.25">
      <c r="A473" s="31" t="s">
        <v>533</v>
      </c>
      <c r="B473" s="31" t="s">
        <v>437</v>
      </c>
      <c r="C473" s="31">
        <v>102.1</v>
      </c>
      <c r="D473" s="31">
        <v>101.3</v>
      </c>
      <c r="E473" s="31">
        <f>D473/C473*100</f>
        <v>99.216454456415278</v>
      </c>
      <c r="F473" s="31">
        <f>E473-100</f>
        <v>-0.78354554358472228</v>
      </c>
      <c r="G473" s="43" t="s">
        <v>534</v>
      </c>
    </row>
    <row r="474" spans="1:7" s="30" customFormat="1" ht="78.75" hidden="1" customHeight="1" outlineLevel="1" x14ac:dyDescent="0.25">
      <c r="A474" s="31" t="s">
        <v>535</v>
      </c>
      <c r="B474" s="31" t="s">
        <v>437</v>
      </c>
      <c r="C474" s="31">
        <v>101.9</v>
      </c>
      <c r="D474" s="31">
        <v>101.1</v>
      </c>
      <c r="E474" s="31">
        <f t="shared" ref="E474:E482" si="74">D474/C474*100</f>
        <v>99.214916584887135</v>
      </c>
      <c r="F474" s="31">
        <f t="shared" ref="F474:F482" si="75">E474-100</f>
        <v>-0.78508341511286517</v>
      </c>
      <c r="G474" s="43" t="s">
        <v>534</v>
      </c>
    </row>
    <row r="475" spans="1:7" s="30" customFormat="1" ht="78.75" hidden="1" customHeight="1" outlineLevel="1" x14ac:dyDescent="0.25">
      <c r="A475" s="31" t="s">
        <v>1401</v>
      </c>
      <c r="B475" s="31" t="s">
        <v>437</v>
      </c>
      <c r="C475" s="31">
        <v>102.3</v>
      </c>
      <c r="D475" s="31">
        <v>101.6</v>
      </c>
      <c r="E475" s="31">
        <f t="shared" si="74"/>
        <v>99.315738025415442</v>
      </c>
      <c r="F475" s="31">
        <f t="shared" si="75"/>
        <v>-0.68426197458455817</v>
      </c>
      <c r="G475" s="43" t="s">
        <v>534</v>
      </c>
    </row>
    <row r="476" spans="1:7" s="30" customFormat="1" ht="57" hidden="1" customHeight="1" outlineLevel="1" x14ac:dyDescent="0.25">
      <c r="A476" s="31" t="s">
        <v>536</v>
      </c>
      <c r="B476" s="31" t="s">
        <v>437</v>
      </c>
      <c r="C476" s="31">
        <v>102.6</v>
      </c>
      <c r="D476" s="31">
        <v>104.5</v>
      </c>
      <c r="E476" s="31">
        <f t="shared" si="74"/>
        <v>101.85185185185186</v>
      </c>
      <c r="F476" s="31">
        <f t="shared" si="75"/>
        <v>1.8518518518518619</v>
      </c>
      <c r="G476" s="31"/>
    </row>
    <row r="477" spans="1:7" s="30" customFormat="1" ht="51.75" hidden="1" customHeight="1" outlineLevel="1" x14ac:dyDescent="0.25">
      <c r="A477" s="31" t="s">
        <v>537</v>
      </c>
      <c r="B477" s="31" t="s">
        <v>437</v>
      </c>
      <c r="C477" s="31">
        <v>107</v>
      </c>
      <c r="D477" s="31">
        <v>107</v>
      </c>
      <c r="E477" s="31">
        <f t="shared" si="74"/>
        <v>100</v>
      </c>
      <c r="F477" s="31">
        <f t="shared" si="75"/>
        <v>0</v>
      </c>
      <c r="G477" s="31"/>
    </row>
    <row r="478" spans="1:7" s="30" customFormat="1" ht="43.5" hidden="1" customHeight="1" outlineLevel="1" x14ac:dyDescent="0.25">
      <c r="A478" s="31" t="s">
        <v>538</v>
      </c>
      <c r="B478" s="31" t="s">
        <v>437</v>
      </c>
      <c r="C478" s="31">
        <v>20</v>
      </c>
      <c r="D478" s="31">
        <v>20</v>
      </c>
      <c r="E478" s="31">
        <f t="shared" si="74"/>
        <v>100</v>
      </c>
      <c r="F478" s="31">
        <f t="shared" si="75"/>
        <v>0</v>
      </c>
      <c r="G478" s="31"/>
    </row>
    <row r="479" spans="1:7" s="30" customFormat="1" ht="63" hidden="1" outlineLevel="1" x14ac:dyDescent="0.25">
      <c r="A479" s="31" t="s">
        <v>539</v>
      </c>
      <c r="B479" s="31" t="s">
        <v>540</v>
      </c>
      <c r="C479" s="31">
        <v>12500</v>
      </c>
      <c r="D479" s="31">
        <v>12500</v>
      </c>
      <c r="E479" s="31">
        <f t="shared" si="74"/>
        <v>100</v>
      </c>
      <c r="F479" s="31">
        <f t="shared" si="75"/>
        <v>0</v>
      </c>
      <c r="G479" s="31"/>
    </row>
    <row r="480" spans="1:7" s="30" customFormat="1" ht="47.25" hidden="1" outlineLevel="1" x14ac:dyDescent="0.25">
      <c r="A480" s="31" t="s">
        <v>541</v>
      </c>
      <c r="B480" s="31" t="s">
        <v>540</v>
      </c>
      <c r="C480" s="31">
        <v>13060</v>
      </c>
      <c r="D480" s="31">
        <v>13060</v>
      </c>
      <c r="E480" s="31">
        <f t="shared" si="74"/>
        <v>100</v>
      </c>
      <c r="F480" s="31">
        <f t="shared" si="75"/>
        <v>0</v>
      </c>
      <c r="G480" s="31"/>
    </row>
    <row r="481" spans="1:7" s="30" customFormat="1" ht="31.5" hidden="1" outlineLevel="1" x14ac:dyDescent="0.25">
      <c r="A481" s="31" t="s">
        <v>542</v>
      </c>
      <c r="B481" s="31" t="s">
        <v>543</v>
      </c>
      <c r="C481" s="31">
        <v>103.8</v>
      </c>
      <c r="D481" s="31">
        <v>103.8</v>
      </c>
      <c r="E481" s="31">
        <f t="shared" si="74"/>
        <v>100</v>
      </c>
      <c r="F481" s="31">
        <f t="shared" si="75"/>
        <v>0</v>
      </c>
      <c r="G481" s="31"/>
    </row>
    <row r="482" spans="1:7" s="30" customFormat="1" ht="31.5" hidden="1" outlineLevel="1" x14ac:dyDescent="0.25">
      <c r="A482" s="31" t="s">
        <v>544</v>
      </c>
      <c r="B482" s="31" t="s">
        <v>26</v>
      </c>
      <c r="C482" s="31">
        <v>135</v>
      </c>
      <c r="D482" s="31">
        <v>78</v>
      </c>
      <c r="E482" s="31">
        <f t="shared" si="74"/>
        <v>57.777777777777771</v>
      </c>
      <c r="F482" s="31">
        <f t="shared" si="75"/>
        <v>-42.222222222222229</v>
      </c>
      <c r="G482" s="31"/>
    </row>
    <row r="483" spans="1:7" s="30" customFormat="1" ht="15.75" hidden="1" outlineLevel="1" x14ac:dyDescent="0.25">
      <c r="A483" s="148" t="s">
        <v>545</v>
      </c>
      <c r="B483" s="149"/>
      <c r="C483" s="149"/>
      <c r="D483" s="149"/>
      <c r="E483" s="149"/>
      <c r="F483" s="149"/>
      <c r="G483" s="149"/>
    </row>
    <row r="484" spans="1:7" s="30" customFormat="1" ht="47.25" hidden="1" outlineLevel="1" x14ac:dyDescent="0.25">
      <c r="A484" s="31" t="s">
        <v>546</v>
      </c>
      <c r="B484" s="31" t="s">
        <v>464</v>
      </c>
      <c r="C484" s="31">
        <v>307.10000000000002</v>
      </c>
      <c r="D484" s="31">
        <v>422.4</v>
      </c>
      <c r="E484" s="31">
        <f>D484/C484*100</f>
        <v>137.54477368935198</v>
      </c>
      <c r="F484" s="31">
        <f>E484-100</f>
        <v>37.544773689351985</v>
      </c>
      <c r="G484" s="31"/>
    </row>
    <row r="485" spans="1:7" s="30" customFormat="1" ht="15.75" hidden="1" outlineLevel="1" x14ac:dyDescent="0.25">
      <c r="A485" s="31" t="s">
        <v>547</v>
      </c>
      <c r="B485" s="31" t="s">
        <v>464</v>
      </c>
      <c r="C485" s="31">
        <v>100</v>
      </c>
      <c r="D485" s="31">
        <v>111.6</v>
      </c>
      <c r="E485" s="31">
        <f t="shared" ref="E485:E531" si="76">D485/C485*100</f>
        <v>111.6</v>
      </c>
      <c r="F485" s="31">
        <f t="shared" ref="F485:F530" si="77">E485-100</f>
        <v>11.599999999999994</v>
      </c>
      <c r="G485" s="31"/>
    </row>
    <row r="486" spans="1:7" s="30" customFormat="1" ht="94.5" hidden="1" outlineLevel="1" x14ac:dyDescent="0.25">
      <c r="A486" s="31" t="s">
        <v>548</v>
      </c>
      <c r="B486" s="31" t="s">
        <v>464</v>
      </c>
      <c r="C486" s="31">
        <v>246.8</v>
      </c>
      <c r="D486" s="31">
        <v>246.5</v>
      </c>
      <c r="E486" s="31">
        <f t="shared" si="76"/>
        <v>99.878444084278755</v>
      </c>
      <c r="F486" s="31">
        <f t="shared" si="77"/>
        <v>-0.12155591572124536</v>
      </c>
      <c r="G486" s="43" t="s">
        <v>549</v>
      </c>
    </row>
    <row r="487" spans="1:7" s="30" customFormat="1" ht="47.25" hidden="1" outlineLevel="1" x14ac:dyDescent="0.25">
      <c r="A487" s="31" t="s">
        <v>550</v>
      </c>
      <c r="B487" s="31" t="s">
        <v>464</v>
      </c>
      <c r="C487" s="31">
        <v>415</v>
      </c>
      <c r="D487" s="31">
        <v>357.2</v>
      </c>
      <c r="E487" s="31">
        <f t="shared" si="76"/>
        <v>86.072289156626496</v>
      </c>
      <c r="F487" s="31">
        <f t="shared" si="77"/>
        <v>-13.927710843373504</v>
      </c>
      <c r="G487" s="43" t="s">
        <v>549</v>
      </c>
    </row>
    <row r="488" spans="1:7" s="30" customFormat="1" ht="94.5" hidden="1" outlineLevel="1" x14ac:dyDescent="0.25">
      <c r="A488" s="31" t="s">
        <v>551</v>
      </c>
      <c r="B488" s="31" t="s">
        <v>464</v>
      </c>
      <c r="C488" s="31">
        <v>3.5</v>
      </c>
      <c r="D488" s="31">
        <v>5.8</v>
      </c>
      <c r="E488" s="31">
        <f t="shared" si="76"/>
        <v>165.71428571428569</v>
      </c>
      <c r="F488" s="31">
        <f t="shared" si="77"/>
        <v>65.714285714285694</v>
      </c>
      <c r="G488" s="31"/>
    </row>
    <row r="489" spans="1:7" s="30" customFormat="1" ht="47.25" hidden="1" outlineLevel="1" x14ac:dyDescent="0.25">
      <c r="A489" s="31" t="s">
        <v>552</v>
      </c>
      <c r="B489" s="31" t="s">
        <v>464</v>
      </c>
      <c r="C489" s="31">
        <v>1487</v>
      </c>
      <c r="D489" s="31">
        <v>1431</v>
      </c>
      <c r="E489" s="31">
        <f t="shared" si="76"/>
        <v>96.234028244788163</v>
      </c>
      <c r="F489" s="31">
        <f t="shared" si="77"/>
        <v>-3.7659717552118366</v>
      </c>
      <c r="G489" s="31"/>
    </row>
    <row r="490" spans="1:7" s="30" customFormat="1" ht="88.5" hidden="1" customHeight="1" outlineLevel="1" x14ac:dyDescent="0.25">
      <c r="A490" s="31" t="s">
        <v>553</v>
      </c>
      <c r="B490" s="31" t="s">
        <v>464</v>
      </c>
      <c r="C490" s="31">
        <v>34</v>
      </c>
      <c r="D490" s="31">
        <v>47.2</v>
      </c>
      <c r="E490" s="31">
        <f t="shared" si="76"/>
        <v>138.82352941176472</v>
      </c>
      <c r="F490" s="31">
        <f t="shared" si="77"/>
        <v>38.823529411764724</v>
      </c>
      <c r="G490" s="31"/>
    </row>
    <row r="491" spans="1:7" s="30" customFormat="1" ht="57.75" hidden="1" customHeight="1" outlineLevel="1" x14ac:dyDescent="0.25">
      <c r="A491" s="31" t="s">
        <v>554</v>
      </c>
      <c r="B491" s="31" t="s">
        <v>464</v>
      </c>
      <c r="C491" s="31">
        <v>192</v>
      </c>
      <c r="D491" s="31">
        <v>181.8</v>
      </c>
      <c r="E491" s="31">
        <f t="shared" si="76"/>
        <v>94.6875</v>
      </c>
      <c r="F491" s="31">
        <f t="shared" si="77"/>
        <v>-5.3125</v>
      </c>
      <c r="G491" s="43" t="s">
        <v>534</v>
      </c>
    </row>
    <row r="492" spans="1:7" s="30" customFormat="1" ht="110.25" hidden="1" outlineLevel="1" x14ac:dyDescent="0.25">
      <c r="A492" s="31" t="s">
        <v>555</v>
      </c>
      <c r="B492" s="31" t="s">
        <v>464</v>
      </c>
      <c r="C492" s="31">
        <v>9</v>
      </c>
      <c r="D492" s="31">
        <v>13.7</v>
      </c>
      <c r="E492" s="31">
        <f t="shared" si="76"/>
        <v>152.22222222222223</v>
      </c>
      <c r="F492" s="31">
        <f t="shared" si="77"/>
        <v>52.222222222222229</v>
      </c>
      <c r="G492" s="43"/>
    </row>
    <row r="493" spans="1:7" s="30" customFormat="1" ht="47.25" hidden="1" outlineLevel="1" x14ac:dyDescent="0.25">
      <c r="A493" s="31" t="s">
        <v>556</v>
      </c>
      <c r="B493" s="31" t="s">
        <v>464</v>
      </c>
      <c r="C493" s="31">
        <v>180.9</v>
      </c>
      <c r="D493" s="31">
        <v>208.9</v>
      </c>
      <c r="E493" s="31">
        <f t="shared" si="76"/>
        <v>115.47816473189607</v>
      </c>
      <c r="F493" s="31">
        <f t="shared" si="77"/>
        <v>15.478164731896072</v>
      </c>
      <c r="G493" s="31"/>
    </row>
    <row r="494" spans="1:7" s="30" customFormat="1" ht="47.25" hidden="1" outlineLevel="1" x14ac:dyDescent="0.25">
      <c r="A494" s="31" t="s">
        <v>557</v>
      </c>
      <c r="B494" s="31" t="s">
        <v>464</v>
      </c>
      <c r="C494" s="31">
        <v>115</v>
      </c>
      <c r="D494" s="31">
        <v>145.5</v>
      </c>
      <c r="E494" s="31">
        <f t="shared" si="76"/>
        <v>126.52173913043478</v>
      </c>
      <c r="F494" s="31">
        <f t="shared" si="77"/>
        <v>26.521739130434781</v>
      </c>
      <c r="G494" s="31"/>
    </row>
    <row r="495" spans="1:7" s="30" customFormat="1" ht="47.25" hidden="1" outlineLevel="1" x14ac:dyDescent="0.25">
      <c r="A495" s="31" t="s">
        <v>558</v>
      </c>
      <c r="B495" s="31" t="s">
        <v>464</v>
      </c>
      <c r="C495" s="31">
        <v>8.5</v>
      </c>
      <c r="D495" s="31">
        <v>7.9</v>
      </c>
      <c r="E495" s="31">
        <f t="shared" si="76"/>
        <v>92.941176470588232</v>
      </c>
      <c r="F495" s="31">
        <f t="shared" si="77"/>
        <v>-7.058823529411768</v>
      </c>
      <c r="G495" s="43" t="s">
        <v>534</v>
      </c>
    </row>
    <row r="496" spans="1:7" s="30" customFormat="1" ht="63" hidden="1" outlineLevel="1" x14ac:dyDescent="0.25">
      <c r="A496" s="31" t="s">
        <v>559</v>
      </c>
      <c r="B496" s="31" t="s">
        <v>560</v>
      </c>
      <c r="C496" s="31">
        <v>0.91700000000000004</v>
      </c>
      <c r="D496" s="31">
        <v>1.2076</v>
      </c>
      <c r="E496" s="31">
        <f t="shared" si="76"/>
        <v>131.69029443838605</v>
      </c>
      <c r="F496" s="31">
        <f t="shared" si="77"/>
        <v>31.690294438386047</v>
      </c>
      <c r="G496" s="31"/>
    </row>
    <row r="497" spans="1:7" s="30" customFormat="1" ht="78.75" hidden="1" outlineLevel="1" x14ac:dyDescent="0.25">
      <c r="A497" s="31" t="s">
        <v>561</v>
      </c>
      <c r="B497" s="31" t="s">
        <v>560</v>
      </c>
      <c r="C497" s="31">
        <v>0.86599999999999999</v>
      </c>
      <c r="D497" s="31">
        <v>1.2076</v>
      </c>
      <c r="E497" s="31">
        <f t="shared" si="76"/>
        <v>139.44572748267899</v>
      </c>
      <c r="F497" s="31">
        <f t="shared" si="77"/>
        <v>39.44572748267899</v>
      </c>
      <c r="G497" s="31"/>
    </row>
    <row r="498" spans="1:7" s="30" customFormat="1" ht="111.75" hidden="1" customHeight="1" outlineLevel="1" x14ac:dyDescent="0.25">
      <c r="A498" s="31" t="s">
        <v>562</v>
      </c>
      <c r="B498" s="31" t="s">
        <v>560</v>
      </c>
      <c r="C498" s="31">
        <v>1.4</v>
      </c>
      <c r="D498" s="31">
        <v>0.376</v>
      </c>
      <c r="E498" s="31">
        <f t="shared" si="76"/>
        <v>26.857142857142858</v>
      </c>
      <c r="F498" s="31">
        <f t="shared" si="77"/>
        <v>-73.142857142857139</v>
      </c>
      <c r="G498" s="43" t="s">
        <v>563</v>
      </c>
    </row>
    <row r="499" spans="1:7" s="30" customFormat="1" ht="110.25" hidden="1" customHeight="1" outlineLevel="1" x14ac:dyDescent="0.25">
      <c r="A499" s="31" t="s">
        <v>564</v>
      </c>
      <c r="B499" s="31" t="s">
        <v>560</v>
      </c>
      <c r="C499" s="31">
        <v>1.4</v>
      </c>
      <c r="D499" s="31">
        <v>0.376</v>
      </c>
      <c r="E499" s="31">
        <f t="shared" si="76"/>
        <v>26.857142857142858</v>
      </c>
      <c r="F499" s="31">
        <f t="shared" si="77"/>
        <v>-73.142857142857139</v>
      </c>
      <c r="G499" s="43" t="s">
        <v>563</v>
      </c>
    </row>
    <row r="500" spans="1:7" s="30" customFormat="1" ht="54.75" hidden="1" customHeight="1" outlineLevel="1" x14ac:dyDescent="0.25">
      <c r="A500" s="31" t="s">
        <v>565</v>
      </c>
      <c r="B500" s="31" t="s">
        <v>560</v>
      </c>
      <c r="C500" s="31">
        <v>21.2</v>
      </c>
      <c r="D500" s="31">
        <v>21</v>
      </c>
      <c r="E500" s="31">
        <f t="shared" si="76"/>
        <v>99.056603773584911</v>
      </c>
      <c r="F500" s="31">
        <f t="shared" si="77"/>
        <v>-0.94339622641508925</v>
      </c>
      <c r="G500" s="31"/>
    </row>
    <row r="501" spans="1:7" s="30" customFormat="1" ht="110.25" hidden="1" outlineLevel="1" x14ac:dyDescent="0.25">
      <c r="A501" s="31" t="s">
        <v>566</v>
      </c>
      <c r="B501" s="31" t="s">
        <v>560</v>
      </c>
      <c r="C501" s="31">
        <v>15.6</v>
      </c>
      <c r="D501" s="31">
        <v>15.67</v>
      </c>
      <c r="E501" s="31">
        <f t="shared" si="76"/>
        <v>100.44871794871794</v>
      </c>
      <c r="F501" s="31">
        <f t="shared" si="77"/>
        <v>0.44871794871794179</v>
      </c>
      <c r="G501" s="31"/>
    </row>
    <row r="502" spans="1:7" s="30" customFormat="1" ht="76.5" hidden="1" customHeight="1" outlineLevel="1" x14ac:dyDescent="0.25">
      <c r="A502" s="31" t="s">
        <v>567</v>
      </c>
      <c r="B502" s="31" t="s">
        <v>560</v>
      </c>
      <c r="C502" s="31">
        <v>164.4</v>
      </c>
      <c r="D502" s="31">
        <v>157.77000000000001</v>
      </c>
      <c r="E502" s="31">
        <f t="shared" si="76"/>
        <v>95.967153284671539</v>
      </c>
      <c r="F502" s="31">
        <f t="shared" si="77"/>
        <v>-4.0328467153284606</v>
      </c>
      <c r="G502" s="43" t="s">
        <v>534</v>
      </c>
    </row>
    <row r="503" spans="1:7" s="30" customFormat="1" ht="54.75" hidden="1" customHeight="1" outlineLevel="1" x14ac:dyDescent="0.25">
      <c r="A503" s="31" t="s">
        <v>568</v>
      </c>
      <c r="B503" s="31" t="s">
        <v>543</v>
      </c>
      <c r="C503" s="31">
        <v>3</v>
      </c>
      <c r="D503" s="31">
        <v>3.1</v>
      </c>
      <c r="E503" s="31">
        <f t="shared" si="76"/>
        <v>103.33333333333334</v>
      </c>
      <c r="F503" s="31">
        <f t="shared" si="77"/>
        <v>3.3333333333333428</v>
      </c>
      <c r="G503" s="31"/>
    </row>
    <row r="504" spans="1:7" s="30" customFormat="1" ht="52.5" hidden="1" customHeight="1" outlineLevel="1" x14ac:dyDescent="0.25">
      <c r="A504" s="31" t="s">
        <v>569</v>
      </c>
      <c r="B504" s="31" t="s">
        <v>543</v>
      </c>
      <c r="C504" s="31">
        <v>88</v>
      </c>
      <c r="D504" s="31">
        <v>91.7</v>
      </c>
      <c r="E504" s="31">
        <f t="shared" si="76"/>
        <v>104.20454545454545</v>
      </c>
      <c r="F504" s="31">
        <f t="shared" si="77"/>
        <v>4.2045454545454533</v>
      </c>
      <c r="G504" s="31"/>
    </row>
    <row r="505" spans="1:7" s="30" customFormat="1" ht="78.75" hidden="1" outlineLevel="1" x14ac:dyDescent="0.25">
      <c r="A505" s="31" t="s">
        <v>570</v>
      </c>
      <c r="B505" s="31" t="s">
        <v>543</v>
      </c>
      <c r="C505" s="31">
        <v>0.2</v>
      </c>
      <c r="D505" s="31">
        <v>1.1000000000000001</v>
      </c>
      <c r="E505" s="31">
        <f t="shared" si="76"/>
        <v>550</v>
      </c>
      <c r="F505" s="31">
        <f t="shared" si="77"/>
        <v>450</v>
      </c>
      <c r="G505" s="31"/>
    </row>
    <row r="506" spans="1:7" s="30" customFormat="1" ht="90" hidden="1" outlineLevel="1" x14ac:dyDescent="0.25">
      <c r="A506" s="31" t="s">
        <v>571</v>
      </c>
      <c r="B506" s="31" t="s">
        <v>464</v>
      </c>
      <c r="C506" s="31">
        <v>932</v>
      </c>
      <c r="D506" s="31">
        <v>932.1</v>
      </c>
      <c r="E506" s="31">
        <f t="shared" si="76"/>
        <v>100.01072961373391</v>
      </c>
      <c r="F506" s="31">
        <f t="shared" si="77"/>
        <v>1.0729613733914789E-2</v>
      </c>
      <c r="G506" s="43" t="s">
        <v>574</v>
      </c>
    </row>
    <row r="507" spans="1:7" s="30" customFormat="1" ht="94.5" hidden="1" outlineLevel="1" x14ac:dyDescent="0.25">
      <c r="A507" s="31" t="s">
        <v>575</v>
      </c>
      <c r="B507" s="31" t="s">
        <v>464</v>
      </c>
      <c r="C507" s="31">
        <v>315</v>
      </c>
      <c r="D507" s="31">
        <v>317.7</v>
      </c>
      <c r="E507" s="31">
        <f t="shared" si="76"/>
        <v>100.85714285714285</v>
      </c>
      <c r="F507" s="31">
        <f t="shared" si="77"/>
        <v>0.85714285714284699</v>
      </c>
      <c r="G507" s="43" t="s">
        <v>576</v>
      </c>
    </row>
    <row r="508" spans="1:7" s="30" customFormat="1" ht="141.75" hidden="1" outlineLevel="1" x14ac:dyDescent="0.25">
      <c r="A508" s="31" t="s">
        <v>572</v>
      </c>
      <c r="B508" s="31" t="s">
        <v>464</v>
      </c>
      <c r="C508" s="31">
        <v>27</v>
      </c>
      <c r="D508" s="31">
        <v>29.7</v>
      </c>
      <c r="E508" s="31">
        <f t="shared" si="76"/>
        <v>109.99999999999999</v>
      </c>
      <c r="F508" s="31">
        <f t="shared" si="77"/>
        <v>9.9999999999999858</v>
      </c>
      <c r="G508" s="31"/>
    </row>
    <row r="509" spans="1:7" s="30" customFormat="1" ht="72.75" hidden="1" customHeight="1" outlineLevel="1" x14ac:dyDescent="0.25">
      <c r="A509" s="31" t="s">
        <v>573</v>
      </c>
      <c r="B509" s="31" t="s">
        <v>464</v>
      </c>
      <c r="C509" s="31">
        <v>258</v>
      </c>
      <c r="D509" s="31">
        <v>264.3</v>
      </c>
      <c r="E509" s="31">
        <f t="shared" si="76"/>
        <v>102.44186046511628</v>
      </c>
      <c r="F509" s="31">
        <f t="shared" si="77"/>
        <v>2.4418604651162781</v>
      </c>
      <c r="G509" s="43" t="s">
        <v>577</v>
      </c>
    </row>
    <row r="510" spans="1:7" s="30" customFormat="1" ht="58.5" hidden="1" customHeight="1" outlineLevel="1" x14ac:dyDescent="0.25">
      <c r="A510" s="31" t="s">
        <v>578</v>
      </c>
      <c r="B510" s="31" t="s">
        <v>464</v>
      </c>
      <c r="C510" s="31">
        <v>14.5</v>
      </c>
      <c r="D510" s="31">
        <v>14.5</v>
      </c>
      <c r="E510" s="31">
        <f t="shared" si="76"/>
        <v>100</v>
      </c>
      <c r="F510" s="31">
        <f t="shared" si="77"/>
        <v>0</v>
      </c>
      <c r="G510" s="43" t="s">
        <v>579</v>
      </c>
    </row>
    <row r="511" spans="1:7" s="30" customFormat="1" ht="157.5" hidden="1" outlineLevel="1" x14ac:dyDescent="0.25">
      <c r="A511" s="31" t="s">
        <v>580</v>
      </c>
      <c r="B511" s="31" t="s">
        <v>464</v>
      </c>
      <c r="C511" s="31">
        <v>9.1</v>
      </c>
      <c r="D511" s="31">
        <v>9.15</v>
      </c>
      <c r="E511" s="31">
        <f t="shared" si="76"/>
        <v>100.54945054945054</v>
      </c>
      <c r="F511" s="31">
        <f t="shared" si="77"/>
        <v>0.54945054945054039</v>
      </c>
      <c r="G511" s="31"/>
    </row>
    <row r="512" spans="1:7" s="30" customFormat="1" ht="157.5" hidden="1" outlineLevel="1" x14ac:dyDescent="0.25">
      <c r="A512" s="31" t="s">
        <v>583</v>
      </c>
      <c r="B512" s="31" t="s">
        <v>581</v>
      </c>
      <c r="C512" s="31">
        <v>53.2</v>
      </c>
      <c r="D512" s="31">
        <v>53.4</v>
      </c>
      <c r="E512" s="31">
        <f t="shared" si="76"/>
        <v>100.37593984962405</v>
      </c>
      <c r="F512" s="31">
        <f t="shared" si="77"/>
        <v>0.37593984962404647</v>
      </c>
      <c r="G512" s="43" t="s">
        <v>582</v>
      </c>
    </row>
    <row r="513" spans="1:7" s="30" customFormat="1" ht="126" hidden="1" outlineLevel="1" x14ac:dyDescent="0.25">
      <c r="A513" s="31" t="s">
        <v>584</v>
      </c>
      <c r="B513" s="31" t="s">
        <v>581</v>
      </c>
      <c r="C513" s="31">
        <v>24.5</v>
      </c>
      <c r="D513" s="31">
        <v>24.59</v>
      </c>
      <c r="E513" s="31">
        <f t="shared" si="76"/>
        <v>100.36734693877551</v>
      </c>
      <c r="F513" s="31">
        <f t="shared" si="77"/>
        <v>0.36734693877551194</v>
      </c>
      <c r="G513" s="31"/>
    </row>
    <row r="514" spans="1:7" s="30" customFormat="1" ht="126" hidden="1" outlineLevel="1" x14ac:dyDescent="0.25">
      <c r="A514" s="31" t="s">
        <v>585</v>
      </c>
      <c r="B514" s="31" t="s">
        <v>581</v>
      </c>
      <c r="C514" s="31">
        <v>6</v>
      </c>
      <c r="D514" s="31">
        <v>6.05</v>
      </c>
      <c r="E514" s="31">
        <f t="shared" si="76"/>
        <v>100.83333333333333</v>
      </c>
      <c r="F514" s="31">
        <f t="shared" si="77"/>
        <v>0.8333333333333286</v>
      </c>
      <c r="G514" s="31"/>
    </row>
    <row r="515" spans="1:7" s="30" customFormat="1" ht="47.25" hidden="1" outlineLevel="1" x14ac:dyDescent="0.25">
      <c r="A515" s="31" t="s">
        <v>586</v>
      </c>
      <c r="B515" s="31" t="s">
        <v>581</v>
      </c>
      <c r="C515" s="31">
        <v>4350</v>
      </c>
      <c r="D515" s="31">
        <v>4510.2</v>
      </c>
      <c r="E515" s="31">
        <f t="shared" si="76"/>
        <v>103.68275862068965</v>
      </c>
      <c r="F515" s="31">
        <f t="shared" si="77"/>
        <v>3.6827586206896541</v>
      </c>
      <c r="G515" s="31"/>
    </row>
    <row r="516" spans="1:7" s="30" customFormat="1" ht="78.75" hidden="1" outlineLevel="1" x14ac:dyDescent="0.25">
      <c r="A516" s="31" t="s">
        <v>587</v>
      </c>
      <c r="B516" s="31" t="s">
        <v>581</v>
      </c>
      <c r="C516" s="31">
        <v>3020</v>
      </c>
      <c r="D516" s="31">
        <v>3020.1</v>
      </c>
      <c r="E516" s="31">
        <f t="shared" si="76"/>
        <v>100.00331125827815</v>
      </c>
      <c r="F516" s="31">
        <f t="shared" si="77"/>
        <v>3.3112582781456013E-3</v>
      </c>
      <c r="G516" s="31"/>
    </row>
    <row r="517" spans="1:7" s="30" customFormat="1" ht="99.75" hidden="1" customHeight="1" outlineLevel="1" x14ac:dyDescent="0.25">
      <c r="A517" s="31" t="s">
        <v>588</v>
      </c>
      <c r="B517" s="31" t="s">
        <v>581</v>
      </c>
      <c r="C517" s="31">
        <v>5</v>
      </c>
      <c r="D517" s="31">
        <v>6.3</v>
      </c>
      <c r="E517" s="31">
        <f t="shared" si="76"/>
        <v>126</v>
      </c>
      <c r="F517" s="31">
        <f t="shared" si="77"/>
        <v>26</v>
      </c>
      <c r="G517" s="31"/>
    </row>
    <row r="518" spans="1:7" s="30" customFormat="1" ht="93" hidden="1" customHeight="1" outlineLevel="1" x14ac:dyDescent="0.25">
      <c r="A518" s="31" t="s">
        <v>589</v>
      </c>
      <c r="B518" s="31" t="s">
        <v>581</v>
      </c>
      <c r="C518" s="31">
        <v>12.7</v>
      </c>
      <c r="D518" s="31">
        <v>12.7</v>
      </c>
      <c r="E518" s="31">
        <f t="shared" si="76"/>
        <v>100</v>
      </c>
      <c r="F518" s="31">
        <f t="shared" si="77"/>
        <v>0</v>
      </c>
      <c r="G518" s="31"/>
    </row>
    <row r="519" spans="1:7" s="30" customFormat="1" ht="68.25" hidden="1" customHeight="1" outlineLevel="1" x14ac:dyDescent="0.25">
      <c r="A519" s="31" t="s">
        <v>590</v>
      </c>
      <c r="B519" s="31" t="s">
        <v>591</v>
      </c>
      <c r="C519" s="31">
        <v>33.9</v>
      </c>
      <c r="D519" s="31">
        <v>38.591999999999999</v>
      </c>
      <c r="E519" s="31">
        <f t="shared" si="76"/>
        <v>113.84070796460178</v>
      </c>
      <c r="F519" s="31">
        <f t="shared" si="77"/>
        <v>13.840707964601776</v>
      </c>
      <c r="G519" s="31"/>
    </row>
    <row r="520" spans="1:7" s="30" customFormat="1" ht="63" hidden="1" outlineLevel="1" x14ac:dyDescent="0.25">
      <c r="A520" s="31" t="s">
        <v>592</v>
      </c>
      <c r="B520" s="31" t="s">
        <v>437</v>
      </c>
      <c r="C520" s="31">
        <v>100</v>
      </c>
      <c r="D520" s="31">
        <v>100</v>
      </c>
      <c r="E520" s="31">
        <f t="shared" si="76"/>
        <v>100</v>
      </c>
      <c r="F520" s="31">
        <f t="shared" si="77"/>
        <v>0</v>
      </c>
      <c r="G520" s="31"/>
    </row>
    <row r="521" spans="1:7" s="30" customFormat="1" ht="56.25" hidden="1" outlineLevel="1" x14ac:dyDescent="0.25">
      <c r="A521" s="31" t="s">
        <v>593</v>
      </c>
      <c r="B521" s="31" t="s">
        <v>437</v>
      </c>
      <c r="C521" s="31">
        <v>10</v>
      </c>
      <c r="D521" s="31">
        <v>15.3</v>
      </c>
      <c r="E521" s="31">
        <f t="shared" si="76"/>
        <v>153</v>
      </c>
      <c r="F521" s="31">
        <f t="shared" si="77"/>
        <v>53</v>
      </c>
      <c r="G521" s="43" t="s">
        <v>594</v>
      </c>
    </row>
    <row r="522" spans="1:7" s="30" customFormat="1" ht="63" hidden="1" outlineLevel="1" x14ac:dyDescent="0.25">
      <c r="A522" s="31" t="s">
        <v>595</v>
      </c>
      <c r="B522" s="31" t="s">
        <v>437</v>
      </c>
      <c r="C522" s="31">
        <v>3</v>
      </c>
      <c r="D522" s="31">
        <v>3</v>
      </c>
      <c r="E522" s="31">
        <f t="shared" si="76"/>
        <v>100</v>
      </c>
      <c r="F522" s="31">
        <f t="shared" si="77"/>
        <v>0</v>
      </c>
      <c r="G522" s="31"/>
    </row>
    <row r="523" spans="1:7" s="30" customFormat="1" ht="94.5" hidden="1" outlineLevel="1" x14ac:dyDescent="0.25">
      <c r="A523" s="31" t="s">
        <v>596</v>
      </c>
      <c r="B523" s="31" t="s">
        <v>26</v>
      </c>
      <c r="C523" s="31">
        <v>0</v>
      </c>
      <c r="D523" s="31">
        <v>132</v>
      </c>
      <c r="E523" s="31" t="e">
        <f t="shared" si="76"/>
        <v>#DIV/0!</v>
      </c>
      <c r="F523" s="31">
        <v>100</v>
      </c>
      <c r="G523" s="31"/>
    </row>
    <row r="524" spans="1:7" s="30" customFormat="1" ht="126" hidden="1" outlineLevel="1" x14ac:dyDescent="0.25">
      <c r="A524" s="31" t="s">
        <v>597</v>
      </c>
      <c r="B524" s="31" t="s">
        <v>26</v>
      </c>
      <c r="C524" s="31">
        <v>89</v>
      </c>
      <c r="D524" s="31">
        <v>138</v>
      </c>
      <c r="E524" s="31">
        <f t="shared" si="76"/>
        <v>155.0561797752809</v>
      </c>
      <c r="F524" s="31">
        <f t="shared" si="77"/>
        <v>55.056179775280896</v>
      </c>
      <c r="G524" s="31"/>
    </row>
    <row r="525" spans="1:7" s="30" customFormat="1" ht="63" hidden="1" outlineLevel="1" x14ac:dyDescent="0.25">
      <c r="A525" s="31" t="s">
        <v>598</v>
      </c>
      <c r="B525" s="31" t="s">
        <v>26</v>
      </c>
      <c r="C525" s="31">
        <v>45</v>
      </c>
      <c r="D525" s="31">
        <v>59</v>
      </c>
      <c r="E525" s="31">
        <f t="shared" si="76"/>
        <v>131.11111111111111</v>
      </c>
      <c r="F525" s="31">
        <f t="shared" si="77"/>
        <v>31.111111111111114</v>
      </c>
      <c r="G525" s="31"/>
    </row>
    <row r="526" spans="1:7" s="30" customFormat="1" ht="126" hidden="1" outlineLevel="1" x14ac:dyDescent="0.25">
      <c r="A526" s="31" t="s">
        <v>599</v>
      </c>
      <c r="B526" s="31" t="s">
        <v>437</v>
      </c>
      <c r="C526" s="31">
        <v>10.1</v>
      </c>
      <c r="D526" s="31">
        <v>10.1</v>
      </c>
      <c r="E526" s="31">
        <f t="shared" si="76"/>
        <v>100</v>
      </c>
      <c r="F526" s="31">
        <f t="shared" si="77"/>
        <v>0</v>
      </c>
      <c r="G526" s="31"/>
    </row>
    <row r="527" spans="1:7" s="30" customFormat="1" ht="141.75" hidden="1" outlineLevel="1" x14ac:dyDescent="0.25">
      <c r="A527" s="31" t="s">
        <v>600</v>
      </c>
      <c r="B527" s="31" t="s">
        <v>26</v>
      </c>
      <c r="C527" s="31">
        <v>35</v>
      </c>
      <c r="D527" s="31">
        <v>7</v>
      </c>
      <c r="E527" s="31">
        <f t="shared" si="76"/>
        <v>20</v>
      </c>
      <c r="F527" s="31">
        <f t="shared" si="77"/>
        <v>-80</v>
      </c>
      <c r="G527" s="43" t="s">
        <v>602</v>
      </c>
    </row>
    <row r="528" spans="1:7" s="30" customFormat="1" ht="94.5" hidden="1" outlineLevel="1" x14ac:dyDescent="0.25">
      <c r="A528" s="31" t="s">
        <v>601</v>
      </c>
      <c r="B528" s="31" t="s">
        <v>26</v>
      </c>
      <c r="C528" s="31">
        <v>4</v>
      </c>
      <c r="D528" s="31">
        <v>5</v>
      </c>
      <c r="E528" s="31">
        <f t="shared" si="76"/>
        <v>125</v>
      </c>
      <c r="F528" s="31">
        <f t="shared" si="77"/>
        <v>25</v>
      </c>
      <c r="G528" s="31"/>
    </row>
    <row r="529" spans="1:7" s="30" customFormat="1" ht="110.25" hidden="1" outlineLevel="1" x14ac:dyDescent="0.25">
      <c r="A529" s="31" t="s">
        <v>603</v>
      </c>
      <c r="B529" s="31" t="s">
        <v>437</v>
      </c>
      <c r="C529" s="31">
        <v>10</v>
      </c>
      <c r="D529" s="31">
        <v>11</v>
      </c>
      <c r="E529" s="31">
        <f t="shared" si="76"/>
        <v>110.00000000000001</v>
      </c>
      <c r="F529" s="31">
        <f t="shared" si="77"/>
        <v>10.000000000000014</v>
      </c>
      <c r="G529" s="31"/>
    </row>
    <row r="530" spans="1:7" s="30" customFormat="1" ht="31.5" hidden="1" outlineLevel="1" x14ac:dyDescent="0.25">
      <c r="A530" s="31" t="s">
        <v>604</v>
      </c>
      <c r="B530" s="31" t="s">
        <v>433</v>
      </c>
      <c r="C530" s="31">
        <v>100</v>
      </c>
      <c r="D530" s="31">
        <v>117</v>
      </c>
      <c r="E530" s="31">
        <f t="shared" si="76"/>
        <v>117</v>
      </c>
      <c r="F530" s="31">
        <f t="shared" si="77"/>
        <v>17</v>
      </c>
      <c r="G530" s="31"/>
    </row>
    <row r="531" spans="1:7" s="30" customFormat="1" ht="63" hidden="1" outlineLevel="1" x14ac:dyDescent="0.25">
      <c r="A531" s="31" t="s">
        <v>605</v>
      </c>
      <c r="B531" s="31" t="s">
        <v>473</v>
      </c>
      <c r="C531" s="31">
        <v>720</v>
      </c>
      <c r="D531" s="31">
        <v>500</v>
      </c>
      <c r="E531" s="31">
        <f t="shared" si="76"/>
        <v>69.444444444444443</v>
      </c>
      <c r="F531" s="31">
        <f>(E531-100)*(-1)</f>
        <v>30.555555555555557</v>
      </c>
      <c r="G531" s="31"/>
    </row>
    <row r="532" spans="1:7" s="30" customFormat="1" ht="15.75" hidden="1" outlineLevel="1" x14ac:dyDescent="0.25">
      <c r="A532" s="150" t="s">
        <v>606</v>
      </c>
      <c r="B532" s="151"/>
      <c r="C532" s="151"/>
      <c r="D532" s="151"/>
      <c r="E532" s="151"/>
      <c r="F532" s="151"/>
      <c r="G532" s="151"/>
    </row>
    <row r="533" spans="1:7" s="32" customFormat="1" ht="110.25" hidden="1" customHeight="1" outlineLevel="1" x14ac:dyDescent="0.25">
      <c r="A533" s="31" t="s">
        <v>607</v>
      </c>
      <c r="B533" s="31" t="s">
        <v>437</v>
      </c>
      <c r="C533" s="31">
        <v>80</v>
      </c>
      <c r="D533" s="31">
        <v>80</v>
      </c>
      <c r="E533" s="31">
        <f>D533/C533*100</f>
        <v>100</v>
      </c>
      <c r="F533" s="31">
        <f>E533-100</f>
        <v>0</v>
      </c>
      <c r="G533" s="31"/>
    </row>
    <row r="534" spans="1:7" s="32" customFormat="1" ht="110.25" hidden="1" customHeight="1" outlineLevel="1" x14ac:dyDescent="0.25">
      <c r="A534" s="31" t="s">
        <v>608</v>
      </c>
      <c r="B534" s="31" t="s">
        <v>437</v>
      </c>
      <c r="C534" s="31">
        <v>100</v>
      </c>
      <c r="D534" s="31">
        <v>100</v>
      </c>
      <c r="E534" s="31">
        <f t="shared" ref="E534:E538" si="78">D534/C534*100</f>
        <v>100</v>
      </c>
      <c r="F534" s="31">
        <f t="shared" ref="F534:F538" si="79">E534-100</f>
        <v>0</v>
      </c>
      <c r="G534" s="31"/>
    </row>
    <row r="535" spans="1:7" s="32" customFormat="1" ht="94.5" hidden="1" customHeight="1" outlineLevel="1" x14ac:dyDescent="0.25">
      <c r="A535" s="31" t="s">
        <v>609</v>
      </c>
      <c r="B535" s="31" t="s">
        <v>437</v>
      </c>
      <c r="C535" s="31">
        <v>43</v>
      </c>
      <c r="D535" s="31">
        <v>43.8</v>
      </c>
      <c r="E535" s="31">
        <f t="shared" si="78"/>
        <v>101.86046511627906</v>
      </c>
      <c r="F535" s="31">
        <f t="shared" si="79"/>
        <v>1.8604651162790589</v>
      </c>
      <c r="G535" s="31"/>
    </row>
    <row r="536" spans="1:7" s="32" customFormat="1" ht="72.75" hidden="1" customHeight="1" outlineLevel="1" x14ac:dyDescent="0.25">
      <c r="A536" s="31" t="s">
        <v>610</v>
      </c>
      <c r="B536" s="31" t="s">
        <v>437</v>
      </c>
      <c r="C536" s="31">
        <v>100</v>
      </c>
      <c r="D536" s="31">
        <v>100</v>
      </c>
      <c r="E536" s="31">
        <f t="shared" si="78"/>
        <v>100</v>
      </c>
      <c r="F536" s="31">
        <f t="shared" si="79"/>
        <v>0</v>
      </c>
      <c r="G536" s="31"/>
    </row>
    <row r="537" spans="1:7" s="32" customFormat="1" ht="45.75" hidden="1" customHeight="1" outlineLevel="1" x14ac:dyDescent="0.25">
      <c r="A537" s="31" t="s">
        <v>611</v>
      </c>
      <c r="B537" s="31" t="s">
        <v>437</v>
      </c>
      <c r="C537" s="31">
        <v>17</v>
      </c>
      <c r="D537" s="31">
        <v>2.9</v>
      </c>
      <c r="E537" s="31">
        <f t="shared" si="78"/>
        <v>17.058823529411764</v>
      </c>
      <c r="F537" s="31">
        <f>(E537-100)*(-1)</f>
        <v>82.941176470588232</v>
      </c>
      <c r="G537" s="31"/>
    </row>
    <row r="538" spans="1:7" s="32" customFormat="1" ht="110.25" hidden="1" outlineLevel="1" x14ac:dyDescent="0.25">
      <c r="A538" s="31" t="s">
        <v>612</v>
      </c>
      <c r="B538" s="31" t="s">
        <v>437</v>
      </c>
      <c r="C538" s="31">
        <v>100</v>
      </c>
      <c r="D538" s="31">
        <v>100</v>
      </c>
      <c r="E538" s="31">
        <f t="shared" si="78"/>
        <v>100</v>
      </c>
      <c r="F538" s="31">
        <f t="shared" si="79"/>
        <v>0</v>
      </c>
      <c r="G538" s="31"/>
    </row>
    <row r="539" spans="1:7" s="32" customFormat="1" ht="15.75" hidden="1" outlineLevel="1" x14ac:dyDescent="0.25">
      <c r="A539" s="130" t="s">
        <v>613</v>
      </c>
      <c r="B539" s="131"/>
      <c r="C539" s="131"/>
      <c r="D539" s="131"/>
      <c r="E539" s="131"/>
      <c r="F539" s="131"/>
      <c r="G539" s="132"/>
    </row>
    <row r="540" spans="1:7" s="32" customFormat="1" ht="31.5" hidden="1" outlineLevel="1" x14ac:dyDescent="0.25">
      <c r="A540" s="31" t="s">
        <v>614</v>
      </c>
      <c r="B540" s="31" t="s">
        <v>615</v>
      </c>
      <c r="C540" s="31">
        <v>17.399999999999999</v>
      </c>
      <c r="D540" s="31">
        <v>18.8</v>
      </c>
      <c r="E540" s="31">
        <f>D540/C540*100</f>
        <v>108.04597701149427</v>
      </c>
      <c r="F540" s="31">
        <f>E540-100</f>
        <v>8.0459770114942728</v>
      </c>
      <c r="G540" s="31"/>
    </row>
    <row r="541" spans="1:7" s="32" customFormat="1" ht="15.75" hidden="1" outlineLevel="1" x14ac:dyDescent="0.25">
      <c r="A541" s="31" t="s">
        <v>616</v>
      </c>
      <c r="B541" s="31" t="s">
        <v>464</v>
      </c>
      <c r="C541" s="31">
        <v>1</v>
      </c>
      <c r="D541" s="31">
        <v>1.3</v>
      </c>
      <c r="E541" s="31">
        <f t="shared" ref="E541:E552" si="80">D541/C541*100</f>
        <v>130</v>
      </c>
      <c r="F541" s="31">
        <f t="shared" ref="F541:F552" si="81">E541-100</f>
        <v>30</v>
      </c>
      <c r="G541" s="31"/>
    </row>
    <row r="542" spans="1:7" s="32" customFormat="1" ht="15.75" hidden="1" outlineLevel="1" x14ac:dyDescent="0.25">
      <c r="A542" s="31" t="s">
        <v>617</v>
      </c>
      <c r="B542" s="31" t="s">
        <v>464</v>
      </c>
      <c r="C542" s="31">
        <v>10</v>
      </c>
      <c r="D542" s="31">
        <v>11.3</v>
      </c>
      <c r="E542" s="31">
        <f t="shared" si="80"/>
        <v>113.00000000000001</v>
      </c>
      <c r="F542" s="31">
        <f t="shared" si="81"/>
        <v>13.000000000000014</v>
      </c>
      <c r="G542" s="31"/>
    </row>
    <row r="543" spans="1:7" s="32" customFormat="1" ht="47.25" hidden="1" outlineLevel="1" x14ac:dyDescent="0.25">
      <c r="A543" s="31" t="s">
        <v>618</v>
      </c>
      <c r="B543" s="31" t="s">
        <v>464</v>
      </c>
      <c r="C543" s="31">
        <v>0.65</v>
      </c>
      <c r="D543" s="31">
        <v>0.67</v>
      </c>
      <c r="E543" s="31">
        <f t="shared" si="80"/>
        <v>103.07692307692309</v>
      </c>
      <c r="F543" s="31">
        <f t="shared" si="81"/>
        <v>3.0769230769230944</v>
      </c>
      <c r="G543" s="31"/>
    </row>
    <row r="544" spans="1:7" s="32" customFormat="1" ht="15.75" hidden="1" outlineLevel="1" x14ac:dyDescent="0.25">
      <c r="A544" s="31" t="s">
        <v>619</v>
      </c>
      <c r="B544" s="31" t="s">
        <v>464</v>
      </c>
      <c r="C544" s="31">
        <v>0.73</v>
      </c>
      <c r="D544" s="31">
        <v>0.6</v>
      </c>
      <c r="E544" s="31">
        <f t="shared" si="80"/>
        <v>82.191780821917803</v>
      </c>
      <c r="F544" s="31">
        <f t="shared" si="81"/>
        <v>-17.808219178082197</v>
      </c>
      <c r="G544" s="31"/>
    </row>
    <row r="545" spans="1:7" s="32" customFormat="1" ht="15.75" hidden="1" outlineLevel="1" x14ac:dyDescent="0.25">
      <c r="A545" s="31" t="s">
        <v>620</v>
      </c>
      <c r="B545" s="31" t="s">
        <v>464</v>
      </c>
      <c r="C545" s="31">
        <v>4.2</v>
      </c>
      <c r="D545" s="31">
        <v>4.5</v>
      </c>
      <c r="E545" s="31">
        <f t="shared" si="80"/>
        <v>107.14285714285714</v>
      </c>
      <c r="F545" s="31">
        <f t="shared" si="81"/>
        <v>7.1428571428571388</v>
      </c>
      <c r="G545" s="31"/>
    </row>
    <row r="546" spans="1:7" s="32" customFormat="1" ht="15.75" hidden="1" outlineLevel="1" x14ac:dyDescent="0.25">
      <c r="A546" s="31" t="s">
        <v>621</v>
      </c>
      <c r="B546" s="31" t="s">
        <v>622</v>
      </c>
      <c r="C546" s="31">
        <v>1700</v>
      </c>
      <c r="D546" s="31">
        <v>2943.1</v>
      </c>
      <c r="E546" s="31">
        <f t="shared" si="80"/>
        <v>173.12352941176471</v>
      </c>
      <c r="F546" s="31">
        <f t="shared" si="81"/>
        <v>73.123529411764707</v>
      </c>
      <c r="G546" s="31"/>
    </row>
    <row r="547" spans="1:7" s="32" customFormat="1" ht="15.75" hidden="1" outlineLevel="1" x14ac:dyDescent="0.25">
      <c r="A547" s="31" t="s">
        <v>623</v>
      </c>
      <c r="B547" s="31" t="s">
        <v>622</v>
      </c>
      <c r="C547" s="31">
        <v>934</v>
      </c>
      <c r="D547" s="31">
        <v>1107.3</v>
      </c>
      <c r="E547" s="31">
        <f t="shared" si="80"/>
        <v>118.55460385438971</v>
      </c>
      <c r="F547" s="31">
        <f t="shared" si="81"/>
        <v>18.554603854389711</v>
      </c>
      <c r="G547" s="31"/>
    </row>
    <row r="548" spans="1:7" s="32" customFormat="1" ht="55.5" hidden="1" customHeight="1" outlineLevel="1" x14ac:dyDescent="0.25">
      <c r="A548" s="31" t="s">
        <v>624</v>
      </c>
      <c r="B548" s="31" t="s">
        <v>437</v>
      </c>
      <c r="C548" s="31">
        <v>96</v>
      </c>
      <c r="D548" s="31">
        <v>92</v>
      </c>
      <c r="E548" s="31">
        <f t="shared" si="80"/>
        <v>95.833333333333343</v>
      </c>
      <c r="F548" s="31">
        <f t="shared" si="81"/>
        <v>-4.1666666666666572</v>
      </c>
      <c r="G548" s="43" t="s">
        <v>625</v>
      </c>
    </row>
    <row r="549" spans="1:7" s="32" customFormat="1" ht="41.25" hidden="1" customHeight="1" outlineLevel="1" x14ac:dyDescent="0.25">
      <c r="A549" s="31" t="s">
        <v>626</v>
      </c>
      <c r="B549" s="31" t="s">
        <v>437</v>
      </c>
      <c r="C549" s="31">
        <v>96</v>
      </c>
      <c r="D549" s="31">
        <v>93</v>
      </c>
      <c r="E549" s="31">
        <f t="shared" si="80"/>
        <v>96.875</v>
      </c>
      <c r="F549" s="31">
        <f t="shared" si="81"/>
        <v>-3.125</v>
      </c>
      <c r="G549" s="43" t="s">
        <v>627</v>
      </c>
    </row>
    <row r="550" spans="1:7" s="32" customFormat="1" ht="47.25" hidden="1" customHeight="1" outlineLevel="1" x14ac:dyDescent="0.25">
      <c r="A550" s="31" t="s">
        <v>628</v>
      </c>
      <c r="B550" s="31" t="s">
        <v>437</v>
      </c>
      <c r="C550" s="31">
        <v>2.1999999999999999E-2</v>
      </c>
      <c r="D550" s="31">
        <v>2.3E-2</v>
      </c>
      <c r="E550" s="31">
        <f t="shared" si="80"/>
        <v>104.54545454545455</v>
      </c>
      <c r="F550" s="31">
        <f t="shared" si="81"/>
        <v>4.5454545454545467</v>
      </c>
      <c r="G550" s="43" t="s">
        <v>629</v>
      </c>
    </row>
    <row r="551" spans="1:7" s="32" customFormat="1" ht="30.75" hidden="1" customHeight="1" outlineLevel="1" x14ac:dyDescent="0.25">
      <c r="A551" s="31" t="s">
        <v>630</v>
      </c>
      <c r="B551" s="31" t="s">
        <v>26</v>
      </c>
      <c r="C551" s="31">
        <v>10</v>
      </c>
      <c r="D551" s="31">
        <v>121</v>
      </c>
      <c r="E551" s="31">
        <f t="shared" si="80"/>
        <v>1210</v>
      </c>
      <c r="F551" s="31">
        <f t="shared" si="81"/>
        <v>1110</v>
      </c>
      <c r="G551" s="43" t="s">
        <v>631</v>
      </c>
    </row>
    <row r="552" spans="1:7" s="32" customFormat="1" ht="30.75" hidden="1" customHeight="1" outlineLevel="1" x14ac:dyDescent="0.25">
      <c r="A552" s="31" t="s">
        <v>632</v>
      </c>
      <c r="B552" s="31" t="s">
        <v>633</v>
      </c>
      <c r="C552" s="31">
        <v>2350</v>
      </c>
      <c r="D552" s="31">
        <v>4107</v>
      </c>
      <c r="E552" s="31">
        <f t="shared" si="80"/>
        <v>174.76595744680853</v>
      </c>
      <c r="F552" s="31">
        <f t="shared" si="81"/>
        <v>74.765957446808528</v>
      </c>
      <c r="G552" s="31"/>
    </row>
    <row r="553" spans="1:7" s="32" customFormat="1" ht="23.25" hidden="1" customHeight="1" outlineLevel="1" x14ac:dyDescent="0.25">
      <c r="A553" s="152" t="s">
        <v>634</v>
      </c>
      <c r="B553" s="153"/>
      <c r="C553" s="153"/>
      <c r="D553" s="153"/>
      <c r="E553" s="153"/>
      <c r="F553" s="153"/>
      <c r="G553" s="153"/>
    </row>
    <row r="554" spans="1:7" s="32" customFormat="1" ht="23.25" hidden="1" customHeight="1" outlineLevel="1" x14ac:dyDescent="0.25">
      <c r="A554" s="31" t="s">
        <v>635</v>
      </c>
      <c r="B554" s="31" t="s">
        <v>437</v>
      </c>
      <c r="C554" s="31">
        <v>3.2</v>
      </c>
      <c r="D554" s="31">
        <v>1.8</v>
      </c>
      <c r="E554" s="31">
        <f>D554/C554*100</f>
        <v>56.25</v>
      </c>
      <c r="F554" s="31">
        <f>(E554-100)*(-1)</f>
        <v>43.75</v>
      </c>
      <c r="G554" s="43" t="s">
        <v>636</v>
      </c>
    </row>
    <row r="555" spans="1:7" s="32" customFormat="1" ht="39" hidden="1" customHeight="1" outlineLevel="1" x14ac:dyDescent="0.25">
      <c r="A555" s="31" t="s">
        <v>637</v>
      </c>
      <c r="B555" s="31" t="s">
        <v>437</v>
      </c>
      <c r="C555" s="31">
        <v>0.22</v>
      </c>
      <c r="D555" s="31">
        <v>0.13</v>
      </c>
      <c r="E555" s="31">
        <f t="shared" ref="E555:E557" si="82">D555/C555*100</f>
        <v>59.090909090909093</v>
      </c>
      <c r="F555" s="31">
        <f t="shared" ref="F555" si="83">(E555-100)*(-1)</f>
        <v>40.909090909090907</v>
      </c>
      <c r="G555" s="43" t="s">
        <v>638</v>
      </c>
    </row>
    <row r="556" spans="1:7" s="32" customFormat="1" ht="39" hidden="1" customHeight="1" outlineLevel="1" x14ac:dyDescent="0.25">
      <c r="A556" s="31" t="s">
        <v>639</v>
      </c>
      <c r="B556" s="31" t="s">
        <v>437</v>
      </c>
      <c r="C556" s="31">
        <v>97</v>
      </c>
      <c r="D556" s="31">
        <v>0</v>
      </c>
      <c r="E556" s="31">
        <f t="shared" si="82"/>
        <v>0</v>
      </c>
      <c r="F556" s="31">
        <f>E556-100</f>
        <v>-100</v>
      </c>
      <c r="G556" s="43" t="s">
        <v>640</v>
      </c>
    </row>
    <row r="557" spans="1:7" s="32" customFormat="1" ht="58.5" hidden="1" customHeight="1" outlineLevel="1" x14ac:dyDescent="0.25">
      <c r="A557" s="31" t="s">
        <v>641</v>
      </c>
      <c r="B557" s="31" t="s">
        <v>437</v>
      </c>
      <c r="C557" s="31">
        <v>95</v>
      </c>
      <c r="D557" s="31">
        <v>85</v>
      </c>
      <c r="E557" s="31">
        <f t="shared" si="82"/>
        <v>89.473684210526315</v>
      </c>
      <c r="F557" s="31">
        <f>E557-100</f>
        <v>-10.526315789473685</v>
      </c>
      <c r="G557" s="43" t="s">
        <v>642</v>
      </c>
    </row>
    <row r="558" spans="1:7" s="32" customFormat="1" ht="34.5" hidden="1" customHeight="1" outlineLevel="1" x14ac:dyDescent="0.25">
      <c r="A558" s="130" t="s">
        <v>643</v>
      </c>
      <c r="B558" s="136"/>
      <c r="C558" s="136"/>
      <c r="D558" s="136"/>
      <c r="E558" s="136"/>
      <c r="F558" s="136"/>
      <c r="G558" s="137"/>
    </row>
    <row r="559" spans="1:7" s="32" customFormat="1" ht="34.5" hidden="1" customHeight="1" outlineLevel="1" x14ac:dyDescent="0.25">
      <c r="A559" s="31" t="s">
        <v>644</v>
      </c>
      <c r="B559" s="31" t="s">
        <v>437</v>
      </c>
      <c r="C559" s="31">
        <v>0</v>
      </c>
      <c r="D559" s="31">
        <v>17.600000000000001</v>
      </c>
      <c r="E559" s="31" t="e">
        <f>D559/C559*100</f>
        <v>#DIV/0!</v>
      </c>
      <c r="F559" s="31">
        <v>-100</v>
      </c>
      <c r="G559" s="43" t="s">
        <v>645</v>
      </c>
    </row>
    <row r="560" spans="1:7" s="32" customFormat="1" ht="34.5" hidden="1" customHeight="1" outlineLevel="1" x14ac:dyDescent="0.25">
      <c r="A560" s="31" t="s">
        <v>646</v>
      </c>
      <c r="B560" s="31" t="s">
        <v>437</v>
      </c>
      <c r="C560" s="31">
        <v>0</v>
      </c>
      <c r="D560" s="31">
        <v>1.35</v>
      </c>
      <c r="E560" s="31" t="e">
        <f t="shared" ref="E560:E561" si="84">D560/C560*100</f>
        <v>#DIV/0!</v>
      </c>
      <c r="F560" s="31">
        <v>-100</v>
      </c>
      <c r="G560" s="43" t="s">
        <v>647</v>
      </c>
    </row>
    <row r="561" spans="1:7" s="32" customFormat="1" ht="36.75" hidden="1" customHeight="1" outlineLevel="1" x14ac:dyDescent="0.25">
      <c r="A561" s="31" t="s">
        <v>648</v>
      </c>
      <c r="B561" s="31" t="s">
        <v>437</v>
      </c>
      <c r="C561" s="31">
        <v>0</v>
      </c>
      <c r="D561" s="31">
        <v>3.3</v>
      </c>
      <c r="E561" s="31" t="e">
        <f t="shared" si="84"/>
        <v>#DIV/0!</v>
      </c>
      <c r="F561" s="31">
        <v>-100</v>
      </c>
      <c r="G561" s="43" t="s">
        <v>649</v>
      </c>
    </row>
    <row r="562" spans="1:7" s="32" customFormat="1" ht="30" hidden="1" customHeight="1" outlineLevel="1" x14ac:dyDescent="0.25">
      <c r="A562" s="130" t="s">
        <v>650</v>
      </c>
      <c r="B562" s="136"/>
      <c r="C562" s="136"/>
      <c r="D562" s="136"/>
      <c r="E562" s="136"/>
      <c r="F562" s="136"/>
      <c r="G562" s="137"/>
    </row>
    <row r="563" spans="1:7" s="32" customFormat="1" ht="78.75" hidden="1" outlineLevel="1" x14ac:dyDescent="0.25">
      <c r="A563" s="31" t="s">
        <v>651</v>
      </c>
      <c r="B563" s="31"/>
      <c r="C563" s="31"/>
      <c r="D563" s="31"/>
      <c r="E563" s="31"/>
      <c r="F563" s="31"/>
      <c r="G563" s="31"/>
    </row>
    <row r="564" spans="1:7" s="32" customFormat="1" ht="15.75" hidden="1" outlineLevel="1" x14ac:dyDescent="0.25">
      <c r="A564" s="31" t="s">
        <v>652</v>
      </c>
      <c r="B564" s="31" t="s">
        <v>653</v>
      </c>
      <c r="C564" s="31">
        <v>0.1</v>
      </c>
      <c r="D564" s="31">
        <v>0.10100000000000001</v>
      </c>
      <c r="E564" s="31">
        <f>D564/C564*100</f>
        <v>101</v>
      </c>
      <c r="F564" s="31">
        <f>E564-100</f>
        <v>1</v>
      </c>
      <c r="G564" s="31"/>
    </row>
    <row r="565" spans="1:7" s="32" customFormat="1" ht="15.75" hidden="1" outlineLevel="1" x14ac:dyDescent="0.25">
      <c r="A565" s="31" t="s">
        <v>654</v>
      </c>
      <c r="B565" s="31" t="s">
        <v>653</v>
      </c>
      <c r="C565" s="31">
        <v>0.01</v>
      </c>
      <c r="D565" s="31">
        <v>1.4E-2</v>
      </c>
      <c r="E565" s="31">
        <f t="shared" ref="E565:E570" si="85">D565/C565*100</f>
        <v>140</v>
      </c>
      <c r="F565" s="31">
        <f t="shared" ref="F565:F570" si="86">E565-100</f>
        <v>40</v>
      </c>
      <c r="G565" s="31"/>
    </row>
    <row r="566" spans="1:7" s="32" customFormat="1" ht="60" hidden="1" customHeight="1" outlineLevel="1" x14ac:dyDescent="0.25">
      <c r="A566" s="31" t="s">
        <v>655</v>
      </c>
      <c r="B566" s="31" t="s">
        <v>437</v>
      </c>
      <c r="C566" s="31">
        <v>10</v>
      </c>
      <c r="D566" s="31">
        <v>10.3</v>
      </c>
      <c r="E566" s="31">
        <f t="shared" si="85"/>
        <v>103</v>
      </c>
      <c r="F566" s="31">
        <f t="shared" si="86"/>
        <v>3</v>
      </c>
      <c r="G566" s="31"/>
    </row>
    <row r="567" spans="1:7" s="32" customFormat="1" ht="36.75" hidden="1" customHeight="1" outlineLevel="1" x14ac:dyDescent="0.25">
      <c r="A567" s="31" t="s">
        <v>656</v>
      </c>
      <c r="B567" s="31" t="s">
        <v>26</v>
      </c>
      <c r="C567" s="31">
        <v>1</v>
      </c>
      <c r="D567" s="31">
        <v>0</v>
      </c>
      <c r="E567" s="31">
        <f t="shared" si="85"/>
        <v>0</v>
      </c>
      <c r="F567" s="31">
        <f t="shared" si="86"/>
        <v>-100</v>
      </c>
      <c r="G567" s="31"/>
    </row>
    <row r="568" spans="1:7" s="32" customFormat="1" ht="63" hidden="1" outlineLevel="1" x14ac:dyDescent="0.25">
      <c r="A568" s="31" t="s">
        <v>657</v>
      </c>
      <c r="B568" s="31" t="s">
        <v>437</v>
      </c>
      <c r="C568" s="31">
        <v>2</v>
      </c>
      <c r="D568" s="31">
        <v>0</v>
      </c>
      <c r="E568" s="31">
        <f t="shared" si="85"/>
        <v>0</v>
      </c>
      <c r="F568" s="31">
        <f t="shared" si="86"/>
        <v>-100</v>
      </c>
      <c r="G568" s="43" t="s">
        <v>658</v>
      </c>
    </row>
    <row r="569" spans="1:7" s="32" customFormat="1" ht="47.25" hidden="1" outlineLevel="1" x14ac:dyDescent="0.25">
      <c r="A569" s="31" t="s">
        <v>659</v>
      </c>
      <c r="B569" s="31" t="s">
        <v>437</v>
      </c>
      <c r="C569" s="31">
        <v>11</v>
      </c>
      <c r="D569" s="31">
        <v>11</v>
      </c>
      <c r="E569" s="31">
        <f t="shared" si="85"/>
        <v>100</v>
      </c>
      <c r="F569" s="31">
        <f t="shared" si="86"/>
        <v>0</v>
      </c>
      <c r="G569" s="31"/>
    </row>
    <row r="570" spans="1:7" s="32" customFormat="1" ht="31.5" hidden="1" outlineLevel="1" x14ac:dyDescent="0.25">
      <c r="A570" s="31" t="s">
        <v>660</v>
      </c>
      <c r="B570" s="31" t="s">
        <v>448</v>
      </c>
      <c r="C570" s="31">
        <v>2255</v>
      </c>
      <c r="D570" s="31">
        <v>635</v>
      </c>
      <c r="E570" s="31">
        <f t="shared" si="85"/>
        <v>28.159645232815965</v>
      </c>
      <c r="F570" s="31">
        <f t="shared" si="86"/>
        <v>-71.840354767184039</v>
      </c>
      <c r="G570" s="31"/>
    </row>
    <row r="571" spans="1:7" s="32" customFormat="1" ht="15.75" hidden="1" outlineLevel="1" x14ac:dyDescent="0.25">
      <c r="A571" s="130" t="s">
        <v>661</v>
      </c>
      <c r="B571" s="131"/>
      <c r="C571" s="131"/>
      <c r="D571" s="131"/>
      <c r="E571" s="131"/>
      <c r="F571" s="131"/>
      <c r="G571" s="132"/>
    </row>
    <row r="572" spans="1:7" s="32" customFormat="1" ht="94.5" hidden="1" outlineLevel="1" x14ac:dyDescent="0.25">
      <c r="A572" s="31" t="s">
        <v>662</v>
      </c>
      <c r="B572" s="31" t="s">
        <v>437</v>
      </c>
      <c r="C572" s="31">
        <v>31.6</v>
      </c>
      <c r="D572" s="31">
        <v>33.4</v>
      </c>
      <c r="E572" s="31">
        <f>D572/C572*100</f>
        <v>105.69620253164555</v>
      </c>
      <c r="F572" s="31">
        <f>E572-100</f>
        <v>5.6962025316455538</v>
      </c>
      <c r="G572" s="31"/>
    </row>
    <row r="573" spans="1:7" s="32" customFormat="1" ht="141.75" hidden="1" outlineLevel="1" x14ac:dyDescent="0.25">
      <c r="A573" s="31" t="s">
        <v>663</v>
      </c>
      <c r="B573" s="31" t="s">
        <v>560</v>
      </c>
      <c r="C573" s="31">
        <v>5.86</v>
      </c>
      <c r="D573" s="31">
        <v>6.6879999999999997</v>
      </c>
      <c r="E573" s="31">
        <f t="shared" ref="E573:E579" si="87">D573/C573*100</f>
        <v>114.12969283276449</v>
      </c>
      <c r="F573" s="31">
        <f t="shared" ref="F573:F579" si="88">E573-100</f>
        <v>14.129692832764491</v>
      </c>
      <c r="G573" s="31"/>
    </row>
    <row r="574" spans="1:7" s="32" customFormat="1" ht="63" hidden="1" outlineLevel="1" x14ac:dyDescent="0.25">
      <c r="A574" s="31" t="s">
        <v>664</v>
      </c>
      <c r="B574" s="31" t="s">
        <v>560</v>
      </c>
      <c r="C574" s="31">
        <v>75.099999999999994</v>
      </c>
      <c r="D574" s="31">
        <v>130</v>
      </c>
      <c r="E574" s="31">
        <f t="shared" si="87"/>
        <v>173.10252996005329</v>
      </c>
      <c r="F574" s="31">
        <f t="shared" si="88"/>
        <v>73.102529960053289</v>
      </c>
      <c r="G574" s="43" t="s">
        <v>665</v>
      </c>
    </row>
    <row r="575" spans="1:7" s="32" customFormat="1" ht="126" hidden="1" outlineLevel="1" x14ac:dyDescent="0.25">
      <c r="A575" s="31" t="s">
        <v>666</v>
      </c>
      <c r="B575" s="31" t="s">
        <v>667</v>
      </c>
      <c r="C575" s="31">
        <v>1050</v>
      </c>
      <c r="D575" s="31">
        <v>1057</v>
      </c>
      <c r="E575" s="31">
        <f t="shared" si="87"/>
        <v>100.66666666666666</v>
      </c>
      <c r="F575" s="31">
        <f t="shared" si="88"/>
        <v>0.66666666666665719</v>
      </c>
      <c r="G575" s="43" t="s">
        <v>668</v>
      </c>
    </row>
    <row r="576" spans="1:7" s="32" customFormat="1" ht="110.25" hidden="1" outlineLevel="1" x14ac:dyDescent="0.25">
      <c r="A576" s="31" t="s">
        <v>669</v>
      </c>
      <c r="B576" s="31" t="s">
        <v>560</v>
      </c>
      <c r="C576" s="31">
        <v>4</v>
      </c>
      <c r="D576" s="31">
        <v>4.0199999999999996</v>
      </c>
      <c r="E576" s="31">
        <f t="shared" si="87"/>
        <v>100.49999999999999</v>
      </c>
      <c r="F576" s="31">
        <f t="shared" si="88"/>
        <v>0.49999999999998579</v>
      </c>
      <c r="G576" s="43" t="s">
        <v>670</v>
      </c>
    </row>
    <row r="577" spans="1:7" s="32" customFormat="1" ht="47.25" hidden="1" outlineLevel="1" x14ac:dyDescent="0.25">
      <c r="A577" s="31" t="s">
        <v>671</v>
      </c>
      <c r="B577" s="31" t="s">
        <v>560</v>
      </c>
      <c r="C577" s="31">
        <v>4</v>
      </c>
      <c r="D577" s="31">
        <v>4.0199999999999996</v>
      </c>
      <c r="E577" s="31">
        <f t="shared" si="87"/>
        <v>100.49999999999999</v>
      </c>
      <c r="F577" s="31">
        <f t="shared" si="88"/>
        <v>0.49999999999998579</v>
      </c>
      <c r="G577" s="31"/>
    </row>
    <row r="578" spans="1:7" s="32" customFormat="1" ht="94.5" hidden="1" outlineLevel="1" x14ac:dyDescent="0.25">
      <c r="A578" s="31" t="s">
        <v>672</v>
      </c>
      <c r="B578" s="31" t="s">
        <v>560</v>
      </c>
      <c r="C578" s="31">
        <v>3</v>
      </c>
      <c r="D578" s="31">
        <v>5.1079999999999997</v>
      </c>
      <c r="E578" s="31">
        <f t="shared" si="87"/>
        <v>170.26666666666665</v>
      </c>
      <c r="F578" s="31">
        <f t="shared" si="88"/>
        <v>70.266666666666652</v>
      </c>
      <c r="G578" s="43" t="s">
        <v>673</v>
      </c>
    </row>
    <row r="579" spans="1:7" s="32" customFormat="1" ht="45" hidden="1" outlineLevel="1" x14ac:dyDescent="0.25">
      <c r="A579" s="31" t="s">
        <v>674</v>
      </c>
      <c r="B579" s="31" t="s">
        <v>560</v>
      </c>
      <c r="C579" s="31">
        <v>6.5</v>
      </c>
      <c r="D579" s="31">
        <v>1.5</v>
      </c>
      <c r="E579" s="31">
        <f t="shared" si="87"/>
        <v>23.076923076923077</v>
      </c>
      <c r="F579" s="31">
        <f t="shared" si="88"/>
        <v>-76.92307692307692</v>
      </c>
      <c r="G579" s="43" t="s">
        <v>675</v>
      </c>
    </row>
    <row r="580" spans="1:7" s="32" customFormat="1" ht="15.75" hidden="1" outlineLevel="1" x14ac:dyDescent="0.25">
      <c r="A580" s="130" t="s">
        <v>676</v>
      </c>
      <c r="B580" s="131"/>
      <c r="C580" s="131"/>
      <c r="D580" s="131"/>
      <c r="E580" s="131"/>
      <c r="F580" s="131"/>
      <c r="G580" s="132"/>
    </row>
    <row r="581" spans="1:7" s="32" customFormat="1" ht="78.75" hidden="1" outlineLevel="1" x14ac:dyDescent="0.25">
      <c r="A581" s="31" t="s">
        <v>677</v>
      </c>
      <c r="B581" s="31" t="s">
        <v>473</v>
      </c>
      <c r="C581" s="31">
        <v>14.7079</v>
      </c>
      <c r="D581" s="31">
        <v>2.83</v>
      </c>
      <c r="E581" s="31">
        <f>D581/C581*100</f>
        <v>19.241360085396284</v>
      </c>
      <c r="F581" s="31">
        <f>E581-100</f>
        <v>-80.758639914603719</v>
      </c>
      <c r="G581" s="43" t="s">
        <v>678</v>
      </c>
    </row>
    <row r="582" spans="1:7" s="32" customFormat="1" ht="63" hidden="1" outlineLevel="1" x14ac:dyDescent="0.25">
      <c r="A582" s="31" t="s">
        <v>679</v>
      </c>
      <c r="B582" s="31" t="s">
        <v>540</v>
      </c>
      <c r="C582" s="31">
        <v>10</v>
      </c>
      <c r="D582" s="31">
        <v>0</v>
      </c>
      <c r="E582" s="31">
        <f t="shared" ref="E582:E588" si="89">D582/C582*100</f>
        <v>0</v>
      </c>
      <c r="F582" s="31">
        <f t="shared" ref="F582:F588" si="90">E582-100</f>
        <v>-100</v>
      </c>
      <c r="G582" s="43" t="s">
        <v>680</v>
      </c>
    </row>
    <row r="583" spans="1:7" s="32" customFormat="1" ht="63" hidden="1" outlineLevel="1" x14ac:dyDescent="0.25">
      <c r="A583" s="31" t="s">
        <v>681</v>
      </c>
      <c r="B583" s="31" t="s">
        <v>682</v>
      </c>
      <c r="C583" s="31">
        <v>0.2</v>
      </c>
      <c r="D583" s="31">
        <v>0.60499999999999998</v>
      </c>
      <c r="E583" s="31">
        <f t="shared" si="89"/>
        <v>302.5</v>
      </c>
      <c r="F583" s="31">
        <f t="shared" si="90"/>
        <v>202.5</v>
      </c>
      <c r="G583" s="31"/>
    </row>
    <row r="584" spans="1:7" s="32" customFormat="1" ht="47.25" hidden="1" outlineLevel="1" x14ac:dyDescent="0.25">
      <c r="A584" s="31" t="s">
        <v>683</v>
      </c>
      <c r="B584" s="31" t="s">
        <v>684</v>
      </c>
      <c r="C584" s="31">
        <v>14</v>
      </c>
      <c r="D584" s="31">
        <v>14</v>
      </c>
      <c r="E584" s="31">
        <f t="shared" si="89"/>
        <v>100</v>
      </c>
      <c r="F584" s="31">
        <f t="shared" si="90"/>
        <v>0</v>
      </c>
      <c r="G584" s="31"/>
    </row>
    <row r="585" spans="1:7" s="32" customFormat="1" ht="47.25" hidden="1" outlineLevel="1" x14ac:dyDescent="0.25">
      <c r="A585" s="31" t="s">
        <v>685</v>
      </c>
      <c r="B585" s="31" t="s">
        <v>684</v>
      </c>
      <c r="C585" s="31">
        <v>5</v>
      </c>
      <c r="D585" s="31">
        <v>5</v>
      </c>
      <c r="E585" s="31">
        <f t="shared" si="89"/>
        <v>100</v>
      </c>
      <c r="F585" s="31">
        <f t="shared" si="90"/>
        <v>0</v>
      </c>
      <c r="G585" s="31"/>
    </row>
    <row r="586" spans="1:7" s="32" customFormat="1" ht="94.5" hidden="1" outlineLevel="1" x14ac:dyDescent="0.25">
      <c r="A586" s="31" t="s">
        <v>686</v>
      </c>
      <c r="B586" s="31" t="s">
        <v>684</v>
      </c>
      <c r="C586" s="31">
        <v>2</v>
      </c>
      <c r="D586" s="31">
        <v>2</v>
      </c>
      <c r="E586" s="31">
        <f t="shared" si="89"/>
        <v>100</v>
      </c>
      <c r="F586" s="31">
        <f t="shared" si="90"/>
        <v>0</v>
      </c>
      <c r="G586" s="31"/>
    </row>
    <row r="587" spans="1:7" s="32" customFormat="1" ht="31.5" hidden="1" outlineLevel="1" x14ac:dyDescent="0.25">
      <c r="A587" s="31" t="s">
        <v>687</v>
      </c>
      <c r="B587" s="31" t="s">
        <v>464</v>
      </c>
      <c r="C587" s="31">
        <v>22</v>
      </c>
      <c r="D587" s="31">
        <v>73.2</v>
      </c>
      <c r="E587" s="31">
        <f t="shared" si="89"/>
        <v>332.72727272727275</v>
      </c>
      <c r="F587" s="31">
        <f t="shared" si="90"/>
        <v>232.72727272727275</v>
      </c>
      <c r="G587" s="31"/>
    </row>
    <row r="588" spans="1:7" s="32" customFormat="1" ht="94.5" hidden="1" outlineLevel="1" x14ac:dyDescent="0.25">
      <c r="A588" s="31" t="s">
        <v>688</v>
      </c>
      <c r="B588" s="31" t="s">
        <v>689</v>
      </c>
      <c r="C588" s="31">
        <v>3.4</v>
      </c>
      <c r="D588" s="31">
        <v>6</v>
      </c>
      <c r="E588" s="31">
        <f t="shared" si="89"/>
        <v>176.47058823529412</v>
      </c>
      <c r="F588" s="31">
        <f t="shared" si="90"/>
        <v>76.470588235294116</v>
      </c>
      <c r="G588" s="31"/>
    </row>
    <row r="589" spans="1:7" s="32" customFormat="1" ht="15.75" hidden="1" outlineLevel="1" x14ac:dyDescent="0.25">
      <c r="A589" s="140" t="s">
        <v>690</v>
      </c>
      <c r="B589" s="141"/>
      <c r="C589" s="141"/>
      <c r="D589" s="141"/>
      <c r="E589" s="141"/>
      <c r="F589" s="141"/>
      <c r="G589" s="142"/>
    </row>
    <row r="590" spans="1:7" s="32" customFormat="1" ht="63" hidden="1" outlineLevel="1" x14ac:dyDescent="0.25">
      <c r="A590" s="33" t="s">
        <v>691</v>
      </c>
      <c r="B590" s="33" t="s">
        <v>692</v>
      </c>
      <c r="C590" s="33">
        <v>1.45</v>
      </c>
      <c r="D590" s="33">
        <v>1.704</v>
      </c>
      <c r="E590" s="33">
        <f>D590/C590*100</f>
        <v>117.51724137931035</v>
      </c>
      <c r="F590" s="33">
        <f>E590-100</f>
        <v>17.517241379310349</v>
      </c>
      <c r="G590" s="33"/>
    </row>
    <row r="591" spans="1:7" s="32" customFormat="1" ht="31.5" hidden="1" outlineLevel="1" x14ac:dyDescent="0.25">
      <c r="A591" s="33" t="s">
        <v>693</v>
      </c>
      <c r="B591" s="33" t="s">
        <v>694</v>
      </c>
      <c r="C591" s="33">
        <v>2.4199999999999999E-2</v>
      </c>
      <c r="D591" s="33">
        <v>2.7799999999999998E-2</v>
      </c>
      <c r="E591" s="33">
        <f t="shared" ref="E591:E595" si="91">D591/C591*100</f>
        <v>114.87603305785123</v>
      </c>
      <c r="F591" s="33">
        <f t="shared" ref="F591:F595" si="92">E591-100</f>
        <v>14.876033057851231</v>
      </c>
      <c r="G591" s="33"/>
    </row>
    <row r="592" spans="1:7" s="32" customFormat="1" ht="63" hidden="1" outlineLevel="1" x14ac:dyDescent="0.25">
      <c r="A592" s="33" t="s">
        <v>695</v>
      </c>
      <c r="B592" s="33" t="s">
        <v>321</v>
      </c>
      <c r="C592" s="33">
        <v>1309</v>
      </c>
      <c r="D592" s="33">
        <v>1443</v>
      </c>
      <c r="E592" s="33">
        <f t="shared" si="91"/>
        <v>110.23682200152788</v>
      </c>
      <c r="F592" s="33">
        <f t="shared" si="92"/>
        <v>10.236822001527884</v>
      </c>
      <c r="G592" s="33"/>
    </row>
    <row r="593" spans="1:7" s="32" customFormat="1" ht="141.75" hidden="1" outlineLevel="1" x14ac:dyDescent="0.25">
      <c r="A593" s="33" t="s">
        <v>696</v>
      </c>
      <c r="B593" s="33" t="s">
        <v>321</v>
      </c>
      <c r="C593" s="33">
        <v>152</v>
      </c>
      <c r="D593" s="33">
        <v>168</v>
      </c>
      <c r="E593" s="33">
        <f t="shared" si="91"/>
        <v>110.5263157894737</v>
      </c>
      <c r="F593" s="33">
        <f t="shared" si="92"/>
        <v>10.526315789473699</v>
      </c>
      <c r="G593" s="33"/>
    </row>
    <row r="594" spans="1:7" s="32" customFormat="1" ht="141.75" hidden="1" outlineLevel="1" x14ac:dyDescent="0.25">
      <c r="A594" s="33" t="s">
        <v>697</v>
      </c>
      <c r="B594" s="33" t="s">
        <v>698</v>
      </c>
      <c r="C594" s="33">
        <v>1075</v>
      </c>
      <c r="D594" s="33">
        <v>1079</v>
      </c>
      <c r="E594" s="33">
        <f t="shared" si="91"/>
        <v>100.3720930232558</v>
      </c>
      <c r="F594" s="33">
        <f t="shared" si="92"/>
        <v>0.3720930232558004</v>
      </c>
      <c r="G594" s="33"/>
    </row>
    <row r="595" spans="1:7" s="32" customFormat="1" ht="97.5" hidden="1" customHeight="1" outlineLevel="1" x14ac:dyDescent="0.25">
      <c r="A595" s="33" t="s">
        <v>699</v>
      </c>
      <c r="B595" s="33" t="s">
        <v>698</v>
      </c>
      <c r="C595" s="33">
        <v>82</v>
      </c>
      <c r="D595" s="33">
        <v>118</v>
      </c>
      <c r="E595" s="33">
        <f t="shared" si="91"/>
        <v>143.90243902439025</v>
      </c>
      <c r="F595" s="33">
        <f t="shared" si="92"/>
        <v>43.902439024390247</v>
      </c>
      <c r="G595" s="33"/>
    </row>
    <row r="596" spans="1:7" s="32" customFormat="1" ht="32.25" hidden="1" customHeight="1" outlineLevel="1" x14ac:dyDescent="0.25">
      <c r="A596" s="80" t="s">
        <v>1215</v>
      </c>
      <c r="B596" s="79"/>
      <c r="C596" s="79"/>
      <c r="D596" s="79"/>
      <c r="E596" s="79"/>
      <c r="F596" s="79">
        <f>F595+F594+F593+F591+F588+F587+F590+F586+F585+F584+F583+F582+F581+F579+F578+F577+F576+F575+F574+F573+F572+F570+F569+F568+F567+F566+F565+F564+F561+F560+F559+F557+F556+F555+F554+F552+F551+F550+F549+F548+F547+F546+F545+F544+F543+F542+F541+F540+F538+F537+F536+F535+F534+F533+F531+F530+F529+F528+F527+F526+F525+F524+F523+F522+F521+F520+F519+F518+F517+F516+F515+F514+F513+F512+F511+F510+F509+F508+F507+F506+F505+F504+F503+F502+F501+F500+F499+F498+F497+F496+F495+F494+F493+F492+F491+F490+F489+F488+F487+F486+F485+F484+F482+F481+F480+F479+F478+F477+F476+F475+F474+F473</f>
        <v>2207.9624845166895</v>
      </c>
      <c r="G596" s="79"/>
    </row>
    <row r="597" spans="1:7" s="32" customFormat="1" ht="26.25" hidden="1" customHeight="1" outlineLevel="1" x14ac:dyDescent="0.25">
      <c r="A597" s="126" t="s">
        <v>700</v>
      </c>
      <c r="B597" s="133"/>
      <c r="C597" s="133"/>
      <c r="D597" s="133"/>
      <c r="E597" s="133"/>
      <c r="F597" s="133"/>
      <c r="G597" s="134"/>
    </row>
    <row r="598" spans="1:7" s="32" customFormat="1" ht="42.75" hidden="1" customHeight="1" outlineLevel="1" x14ac:dyDescent="0.25">
      <c r="A598" s="33" t="s">
        <v>701</v>
      </c>
      <c r="B598" s="33" t="s">
        <v>437</v>
      </c>
      <c r="C598" s="33">
        <v>54.4</v>
      </c>
      <c r="D598" s="33">
        <v>54.9</v>
      </c>
      <c r="E598" s="33">
        <f>D598/C598*100</f>
        <v>100.91911764705883</v>
      </c>
      <c r="F598" s="33">
        <f>E598-100</f>
        <v>0.91911764705882604</v>
      </c>
      <c r="G598" s="33"/>
    </row>
    <row r="599" spans="1:7" s="32" customFormat="1" ht="47.25" hidden="1" outlineLevel="1" x14ac:dyDescent="0.25">
      <c r="A599" s="33" t="s">
        <v>702</v>
      </c>
      <c r="B599" s="33" t="s">
        <v>437</v>
      </c>
      <c r="C599" s="33">
        <v>70</v>
      </c>
      <c r="D599" s="33">
        <v>70</v>
      </c>
      <c r="E599" s="33">
        <f t="shared" ref="E599:E600" si="93">D599/C599*100</f>
        <v>100</v>
      </c>
      <c r="F599" s="33">
        <f t="shared" ref="F599:F600" si="94">E599-100</f>
        <v>0</v>
      </c>
      <c r="G599" s="33"/>
    </row>
    <row r="600" spans="1:7" s="32" customFormat="1" ht="42.75" hidden="1" customHeight="1" outlineLevel="1" x14ac:dyDescent="0.25">
      <c r="A600" s="33" t="s">
        <v>703</v>
      </c>
      <c r="B600" s="33" t="s">
        <v>437</v>
      </c>
      <c r="C600" s="33">
        <v>30</v>
      </c>
      <c r="D600" s="33">
        <v>30</v>
      </c>
      <c r="E600" s="33">
        <f t="shared" si="93"/>
        <v>100</v>
      </c>
      <c r="F600" s="33">
        <f t="shared" si="94"/>
        <v>0</v>
      </c>
      <c r="G600" s="33"/>
    </row>
    <row r="601" spans="1:7" s="32" customFormat="1" ht="23.25" hidden="1" customHeight="1" outlineLevel="1" x14ac:dyDescent="0.25">
      <c r="A601" s="138" t="s">
        <v>704</v>
      </c>
      <c r="B601" s="139"/>
      <c r="C601" s="139"/>
      <c r="D601" s="139"/>
      <c r="E601" s="139"/>
      <c r="F601" s="139"/>
      <c r="G601" s="139"/>
    </row>
    <row r="602" spans="1:7" s="32" customFormat="1" ht="42.75" hidden="1" customHeight="1" outlineLevel="1" x14ac:dyDescent="0.25">
      <c r="A602" s="33" t="s">
        <v>705</v>
      </c>
      <c r="B602" s="33" t="s">
        <v>706</v>
      </c>
      <c r="C602" s="33">
        <v>10620</v>
      </c>
      <c r="D602" s="33">
        <v>18025.93</v>
      </c>
      <c r="E602" s="33">
        <f>D602/C602*100</f>
        <v>169.73568738229756</v>
      </c>
      <c r="F602" s="33">
        <f>E602-100</f>
        <v>69.735687382297556</v>
      </c>
      <c r="G602" s="33"/>
    </row>
    <row r="603" spans="1:7" s="32" customFormat="1" ht="28.5" hidden="1" customHeight="1" outlineLevel="1" x14ac:dyDescent="0.25">
      <c r="A603" s="140" t="s">
        <v>707</v>
      </c>
      <c r="B603" s="141"/>
      <c r="C603" s="141"/>
      <c r="D603" s="141"/>
      <c r="E603" s="141"/>
      <c r="F603" s="141"/>
      <c r="G603" s="142"/>
    </row>
    <row r="604" spans="1:7" s="32" customFormat="1" ht="96" hidden="1" customHeight="1" outlineLevel="1" x14ac:dyDescent="0.25">
      <c r="A604" s="33" t="s">
        <v>708</v>
      </c>
      <c r="B604" s="33" t="s">
        <v>698</v>
      </c>
      <c r="C604" s="33">
        <v>40</v>
      </c>
      <c r="D604" s="33">
        <v>37</v>
      </c>
      <c r="E604" s="33">
        <f>D604/C604*100</f>
        <v>92.5</v>
      </c>
      <c r="F604" s="33">
        <f>E604-100</f>
        <v>-7.5</v>
      </c>
      <c r="G604" s="55" t="s">
        <v>709</v>
      </c>
    </row>
    <row r="605" spans="1:7" s="32" customFormat="1" ht="173.25" hidden="1" outlineLevel="1" x14ac:dyDescent="0.25">
      <c r="A605" s="33" t="s">
        <v>710</v>
      </c>
      <c r="B605" s="33" t="s">
        <v>698</v>
      </c>
      <c r="C605" s="33">
        <v>40</v>
      </c>
      <c r="D605" s="33">
        <v>40</v>
      </c>
      <c r="E605" s="33">
        <f>D605/C605*100</f>
        <v>100</v>
      </c>
      <c r="F605" s="33">
        <f>E605-100</f>
        <v>0</v>
      </c>
      <c r="G605" s="33"/>
    </row>
    <row r="606" spans="1:7" s="32" customFormat="1" ht="15.75" hidden="1" outlineLevel="1" x14ac:dyDescent="0.25">
      <c r="A606" s="140" t="s">
        <v>711</v>
      </c>
      <c r="B606" s="141"/>
      <c r="C606" s="141"/>
      <c r="D606" s="141"/>
      <c r="E606" s="141"/>
      <c r="F606" s="141"/>
      <c r="G606" s="142"/>
    </row>
    <row r="607" spans="1:7" s="32" customFormat="1" ht="47.25" hidden="1" outlineLevel="1" x14ac:dyDescent="0.25">
      <c r="A607" s="33" t="s">
        <v>712</v>
      </c>
      <c r="B607" s="33" t="s">
        <v>698</v>
      </c>
      <c r="C607" s="33">
        <v>40</v>
      </c>
      <c r="D607" s="33">
        <v>0</v>
      </c>
      <c r="E607" s="33">
        <f>D607/C607*100</f>
        <v>0</v>
      </c>
      <c r="F607" s="33">
        <f>E607-100</f>
        <v>-100</v>
      </c>
      <c r="G607" s="55" t="s">
        <v>713</v>
      </c>
    </row>
    <row r="608" spans="1:7" s="32" customFormat="1" ht="31.5" hidden="1" outlineLevel="1" x14ac:dyDescent="0.25">
      <c r="A608" s="33" t="s">
        <v>714</v>
      </c>
      <c r="B608" s="33" t="s">
        <v>715</v>
      </c>
      <c r="C608" s="33">
        <v>10.3</v>
      </c>
      <c r="D608" s="33">
        <v>10.3</v>
      </c>
      <c r="E608" s="33">
        <f t="shared" ref="E608:E611" si="95">D608/C608*100</f>
        <v>100</v>
      </c>
      <c r="F608" s="33">
        <f t="shared" ref="F608:F611" si="96">E608-100</f>
        <v>0</v>
      </c>
      <c r="G608" s="33"/>
    </row>
    <row r="609" spans="1:7" s="32" customFormat="1" ht="31.5" hidden="1" outlineLevel="1" x14ac:dyDescent="0.25">
      <c r="A609" s="33" t="s">
        <v>716</v>
      </c>
      <c r="B609" s="33" t="s">
        <v>715</v>
      </c>
      <c r="C609" s="33">
        <v>34.299999999999997</v>
      </c>
      <c r="D609" s="33">
        <v>0</v>
      </c>
      <c r="E609" s="33">
        <f t="shared" si="95"/>
        <v>0</v>
      </c>
      <c r="F609" s="33">
        <f t="shared" si="96"/>
        <v>-100</v>
      </c>
      <c r="G609" s="33" t="s">
        <v>718</v>
      </c>
    </row>
    <row r="610" spans="1:7" s="32" customFormat="1" ht="31.5" hidden="1" outlineLevel="1" x14ac:dyDescent="0.25">
      <c r="A610" s="33" t="s">
        <v>717</v>
      </c>
      <c r="B610" s="33" t="s">
        <v>715</v>
      </c>
      <c r="C610" s="33">
        <v>71.7</v>
      </c>
      <c r="D610" s="33">
        <v>0</v>
      </c>
      <c r="E610" s="33">
        <f t="shared" si="95"/>
        <v>0</v>
      </c>
      <c r="F610" s="33">
        <f t="shared" si="96"/>
        <v>-100</v>
      </c>
      <c r="G610" s="33" t="s">
        <v>718</v>
      </c>
    </row>
    <row r="611" spans="1:7" s="32" customFormat="1" ht="66" hidden="1" customHeight="1" outlineLevel="1" x14ac:dyDescent="0.25">
      <c r="A611" s="33" t="s">
        <v>719</v>
      </c>
      <c r="B611" s="33" t="s">
        <v>698</v>
      </c>
      <c r="C611" s="33">
        <v>1</v>
      </c>
      <c r="D611" s="33">
        <v>0</v>
      </c>
      <c r="E611" s="33">
        <f t="shared" si="95"/>
        <v>0</v>
      </c>
      <c r="F611" s="33">
        <f t="shared" si="96"/>
        <v>-100</v>
      </c>
      <c r="G611" s="33" t="s">
        <v>718</v>
      </c>
    </row>
    <row r="612" spans="1:7" s="32" customFormat="1" ht="31.5" hidden="1" customHeight="1" outlineLevel="1" x14ac:dyDescent="0.25">
      <c r="A612" s="83" t="s">
        <v>1215</v>
      </c>
      <c r="B612" s="82"/>
      <c r="C612" s="82"/>
      <c r="D612" s="82"/>
      <c r="E612" s="82"/>
      <c r="F612" s="92">
        <f>F611+F610+F609+F608+F607+F605+F604+F602+F600+F599+F598</f>
        <v>-336.8451949706436</v>
      </c>
      <c r="G612" s="82"/>
    </row>
    <row r="613" spans="1:7" s="32" customFormat="1" ht="15.75" collapsed="1" x14ac:dyDescent="0.25">
      <c r="A613" s="146" t="s">
        <v>720</v>
      </c>
      <c r="B613" s="147"/>
      <c r="C613" s="147"/>
      <c r="D613" s="147"/>
      <c r="E613" s="147"/>
      <c r="F613" s="147"/>
      <c r="G613" s="147"/>
    </row>
    <row r="614" spans="1:7" s="32" customFormat="1" ht="47.25" x14ac:dyDescent="0.25">
      <c r="A614" s="33" t="s">
        <v>721</v>
      </c>
      <c r="B614" s="33" t="s">
        <v>698</v>
      </c>
      <c r="C614" s="33">
        <v>22</v>
      </c>
      <c r="D614" s="33">
        <v>32</v>
      </c>
      <c r="E614" s="33">
        <f>D614/C614*100</f>
        <v>145.45454545454547</v>
      </c>
      <c r="F614" s="33">
        <f>E614-100</f>
        <v>45.454545454545467</v>
      </c>
      <c r="G614" s="33"/>
    </row>
    <row r="615" spans="1:7" s="32" customFormat="1" ht="47.25" x14ac:dyDescent="0.25">
      <c r="A615" s="33" t="s">
        <v>722</v>
      </c>
      <c r="B615" s="33" t="s">
        <v>35</v>
      </c>
      <c r="C615" s="33">
        <v>556</v>
      </c>
      <c r="D615" s="33">
        <v>430.7</v>
      </c>
      <c r="E615" s="33">
        <f t="shared" ref="E615:E649" si="97">D615/C615*100</f>
        <v>77.464028776978409</v>
      </c>
      <c r="F615" s="33">
        <f t="shared" ref="F615:F649" si="98">E615-100</f>
        <v>-22.535971223021591</v>
      </c>
      <c r="G615" s="55" t="s">
        <v>1402</v>
      </c>
    </row>
    <row r="616" spans="1:7" s="32" customFormat="1" ht="94.5" x14ac:dyDescent="0.25">
      <c r="A616" s="33" t="s">
        <v>723</v>
      </c>
      <c r="B616" s="33" t="s">
        <v>437</v>
      </c>
      <c r="C616" s="33">
        <v>100</v>
      </c>
      <c r="D616" s="33">
        <v>101.5</v>
      </c>
      <c r="E616" s="33">
        <f t="shared" si="97"/>
        <v>101.49999999999999</v>
      </c>
      <c r="F616" s="33">
        <f t="shared" si="98"/>
        <v>1.4999999999999858</v>
      </c>
      <c r="G616" s="33"/>
    </row>
    <row r="617" spans="1:7" s="32" customFormat="1" ht="54" customHeight="1" x14ac:dyDescent="0.25">
      <c r="A617" s="33" t="s">
        <v>724</v>
      </c>
      <c r="B617" s="33" t="s">
        <v>725</v>
      </c>
      <c r="C617" s="33">
        <v>10108.700000000001</v>
      </c>
      <c r="D617" s="33">
        <v>6288.4</v>
      </c>
      <c r="E617" s="33">
        <f t="shared" si="97"/>
        <v>62.20780120094571</v>
      </c>
      <c r="F617" s="33">
        <f t="shared" si="98"/>
        <v>-37.79219879905429</v>
      </c>
      <c r="G617" s="55" t="s">
        <v>1402</v>
      </c>
    </row>
    <row r="618" spans="1:7" s="32" customFormat="1" ht="63" x14ac:dyDescent="0.25">
      <c r="A618" s="33" t="s">
        <v>726</v>
      </c>
      <c r="B618" s="33" t="s">
        <v>26</v>
      </c>
      <c r="C618" s="33">
        <v>28</v>
      </c>
      <c r="D618" s="33">
        <v>28</v>
      </c>
      <c r="E618" s="33">
        <f t="shared" si="97"/>
        <v>100</v>
      </c>
      <c r="F618" s="33">
        <f t="shared" si="98"/>
        <v>0</v>
      </c>
      <c r="G618" s="33"/>
    </row>
    <row r="619" spans="1:7" s="32" customFormat="1" ht="47.25" x14ac:dyDescent="0.25">
      <c r="A619" s="33" t="s">
        <v>727</v>
      </c>
      <c r="B619" s="33" t="s">
        <v>26</v>
      </c>
      <c r="C619" s="33">
        <v>14</v>
      </c>
      <c r="D619" s="33">
        <v>14</v>
      </c>
      <c r="E619" s="33">
        <f t="shared" si="97"/>
        <v>100</v>
      </c>
      <c r="F619" s="33">
        <f t="shared" si="98"/>
        <v>0</v>
      </c>
      <c r="G619" s="33"/>
    </row>
    <row r="620" spans="1:7" s="32" customFormat="1" ht="63" x14ac:dyDescent="0.25">
      <c r="A620" s="33" t="s">
        <v>728</v>
      </c>
      <c r="B620" s="33" t="s">
        <v>26</v>
      </c>
      <c r="C620" s="33">
        <v>638</v>
      </c>
      <c r="D620" s="33">
        <v>638</v>
      </c>
      <c r="E620" s="33">
        <f t="shared" si="97"/>
        <v>100</v>
      </c>
      <c r="F620" s="33">
        <f t="shared" si="98"/>
        <v>0</v>
      </c>
      <c r="G620" s="33"/>
    </row>
    <row r="621" spans="1:7" s="32" customFormat="1" ht="47.25" x14ac:dyDescent="0.25">
      <c r="A621" s="33" t="s">
        <v>729</v>
      </c>
      <c r="B621" s="33" t="s">
        <v>26</v>
      </c>
      <c r="C621" s="33">
        <v>2</v>
      </c>
      <c r="D621" s="33">
        <v>2</v>
      </c>
      <c r="E621" s="33">
        <f t="shared" si="97"/>
        <v>100</v>
      </c>
      <c r="F621" s="33">
        <f t="shared" si="98"/>
        <v>0</v>
      </c>
      <c r="G621" s="33"/>
    </row>
    <row r="622" spans="1:7" s="32" customFormat="1" ht="31.5" x14ac:dyDescent="0.25">
      <c r="A622" s="33" t="s">
        <v>1221</v>
      </c>
      <c r="B622" s="33" t="s">
        <v>26</v>
      </c>
      <c r="C622" s="33">
        <v>527</v>
      </c>
      <c r="D622" s="33">
        <v>527</v>
      </c>
      <c r="E622" s="33">
        <f t="shared" si="97"/>
        <v>100</v>
      </c>
      <c r="F622" s="33">
        <f t="shared" si="98"/>
        <v>0</v>
      </c>
      <c r="G622" s="33"/>
    </row>
    <row r="623" spans="1:7" s="32" customFormat="1" ht="63" x14ac:dyDescent="0.25">
      <c r="A623" s="33" t="s">
        <v>1222</v>
      </c>
      <c r="B623" s="33" t="s">
        <v>26</v>
      </c>
      <c r="C623" s="33">
        <v>2</v>
      </c>
      <c r="D623" s="33">
        <v>2</v>
      </c>
      <c r="E623" s="33">
        <f t="shared" si="97"/>
        <v>100</v>
      </c>
      <c r="F623" s="33">
        <f t="shared" si="98"/>
        <v>0</v>
      </c>
      <c r="G623" s="33"/>
    </row>
    <row r="624" spans="1:7" s="32" customFormat="1" ht="31.5" x14ac:dyDescent="0.25">
      <c r="A624" s="70" t="s">
        <v>1236</v>
      </c>
      <c r="B624" s="70" t="s">
        <v>26</v>
      </c>
      <c r="C624" s="70">
        <v>1</v>
      </c>
      <c r="D624" s="70">
        <v>1</v>
      </c>
      <c r="E624" s="70">
        <f t="shared" si="97"/>
        <v>100</v>
      </c>
      <c r="F624" s="70">
        <f t="shared" si="98"/>
        <v>0</v>
      </c>
      <c r="G624" s="70"/>
    </row>
    <row r="625" spans="1:7" s="32" customFormat="1" ht="15.75" x14ac:dyDescent="0.25">
      <c r="A625" s="140" t="s">
        <v>1223</v>
      </c>
      <c r="B625" s="141"/>
      <c r="C625" s="141"/>
      <c r="D625" s="141"/>
      <c r="E625" s="141"/>
      <c r="F625" s="141"/>
      <c r="G625" s="142"/>
    </row>
    <row r="626" spans="1:7" s="32" customFormat="1" ht="90.75" customHeight="1" x14ac:dyDescent="0.25">
      <c r="A626" s="33" t="s">
        <v>1224</v>
      </c>
      <c r="B626" s="33" t="s">
        <v>321</v>
      </c>
      <c r="C626" s="33">
        <v>334386</v>
      </c>
      <c r="D626" s="33">
        <v>333641.8</v>
      </c>
      <c r="E626" s="33">
        <f>D626/C626*100</f>
        <v>99.777442835525406</v>
      </c>
      <c r="F626" s="33">
        <f>E626-100</f>
        <v>-0.22255716447459406</v>
      </c>
      <c r="G626" s="55" t="s">
        <v>1402</v>
      </c>
    </row>
    <row r="627" spans="1:7" s="32" customFormat="1" ht="121.5" customHeight="1" x14ac:dyDescent="0.25">
      <c r="A627" s="33" t="s">
        <v>1225</v>
      </c>
      <c r="B627" s="33" t="s">
        <v>321</v>
      </c>
      <c r="C627" s="33">
        <v>1087</v>
      </c>
      <c r="D627" s="33">
        <v>1109</v>
      </c>
      <c r="E627" s="33">
        <f>D627/C627*100</f>
        <v>102.02391904323827</v>
      </c>
      <c r="F627" s="33">
        <f>E627-100</f>
        <v>2.0239190432382657</v>
      </c>
      <c r="G627" s="33"/>
    </row>
    <row r="628" spans="1:7" s="32" customFormat="1" ht="104.25" customHeight="1" x14ac:dyDescent="0.25">
      <c r="A628" s="33" t="s">
        <v>1226</v>
      </c>
      <c r="B628" s="33" t="s">
        <v>321</v>
      </c>
      <c r="C628" s="33">
        <v>235</v>
      </c>
      <c r="D628" s="33">
        <v>235</v>
      </c>
      <c r="E628" s="33">
        <f>D628/C628*100</f>
        <v>100</v>
      </c>
      <c r="F628" s="33">
        <f>E628-100</f>
        <v>0</v>
      </c>
      <c r="G628" s="33"/>
    </row>
    <row r="629" spans="1:7" s="32" customFormat="1" ht="69.75" customHeight="1" x14ac:dyDescent="0.25">
      <c r="A629" s="33" t="s">
        <v>1227</v>
      </c>
      <c r="B629" s="33" t="s">
        <v>1228</v>
      </c>
      <c r="C629" s="33">
        <v>21120</v>
      </c>
      <c r="D629" s="33">
        <v>21120</v>
      </c>
      <c r="E629" s="33">
        <f t="shared" si="97"/>
        <v>100</v>
      </c>
      <c r="F629" s="33">
        <f t="shared" si="98"/>
        <v>0</v>
      </c>
      <c r="G629" s="33"/>
    </row>
    <row r="630" spans="1:7" s="32" customFormat="1" ht="36" customHeight="1" x14ac:dyDescent="0.25">
      <c r="A630" s="140" t="s">
        <v>1229</v>
      </c>
      <c r="B630" s="143"/>
      <c r="C630" s="143"/>
      <c r="D630" s="143"/>
      <c r="E630" s="143"/>
      <c r="F630" s="143"/>
      <c r="G630" s="144"/>
    </row>
    <row r="631" spans="1:7" s="32" customFormat="1" ht="53.25" customHeight="1" x14ac:dyDescent="0.25">
      <c r="A631" s="33" t="s">
        <v>730</v>
      </c>
      <c r="B631" s="33" t="s">
        <v>340</v>
      </c>
      <c r="C631" s="33">
        <v>52.9</v>
      </c>
      <c r="D631" s="33">
        <v>10.16</v>
      </c>
      <c r="E631" s="33">
        <f t="shared" si="97"/>
        <v>19.206049149338376</v>
      </c>
      <c r="F631" s="33">
        <f t="shared" si="98"/>
        <v>-80.793950850661616</v>
      </c>
      <c r="G631" s="55" t="s">
        <v>1402</v>
      </c>
    </row>
    <row r="632" spans="1:7" s="32" customFormat="1" ht="63" x14ac:dyDescent="0.25">
      <c r="A632" s="33" t="s">
        <v>731</v>
      </c>
      <c r="B632" s="33" t="s">
        <v>26</v>
      </c>
      <c r="C632" s="33">
        <v>8</v>
      </c>
      <c r="D632" s="33">
        <v>8</v>
      </c>
      <c r="E632" s="33">
        <f t="shared" si="97"/>
        <v>100</v>
      </c>
      <c r="F632" s="33">
        <f t="shared" si="98"/>
        <v>0</v>
      </c>
      <c r="G632" s="33"/>
    </row>
    <row r="633" spans="1:7" s="32" customFormat="1" ht="84.75" customHeight="1" x14ac:dyDescent="0.25">
      <c r="A633" s="33" t="s">
        <v>732</v>
      </c>
      <c r="B633" s="33" t="s">
        <v>26</v>
      </c>
      <c r="C633" s="33">
        <v>40</v>
      </c>
      <c r="D633" s="33">
        <v>48</v>
      </c>
      <c r="E633" s="33">
        <f t="shared" si="97"/>
        <v>120</v>
      </c>
      <c r="F633" s="33">
        <f t="shared" si="98"/>
        <v>20</v>
      </c>
      <c r="G633" s="33"/>
    </row>
    <row r="634" spans="1:7" s="32" customFormat="1" ht="117.75" customHeight="1" x14ac:dyDescent="0.25">
      <c r="A634" s="33" t="s">
        <v>733</v>
      </c>
      <c r="B634" s="33" t="s">
        <v>26</v>
      </c>
      <c r="C634" s="33">
        <v>98</v>
      </c>
      <c r="D634" s="33">
        <v>88</v>
      </c>
      <c r="E634" s="33">
        <f t="shared" si="97"/>
        <v>89.795918367346943</v>
      </c>
      <c r="F634" s="33">
        <f t="shared" si="98"/>
        <v>-10.204081632653057</v>
      </c>
      <c r="G634" s="55" t="s">
        <v>1402</v>
      </c>
    </row>
    <row r="635" spans="1:7" s="32" customFormat="1" ht="54" customHeight="1" x14ac:dyDescent="0.25">
      <c r="A635" s="33" t="s">
        <v>734</v>
      </c>
      <c r="B635" s="33" t="s">
        <v>26</v>
      </c>
      <c r="C635" s="33">
        <v>664.3</v>
      </c>
      <c r="D635" s="33">
        <v>989.51900000000001</v>
      </c>
      <c r="E635" s="33">
        <f t="shared" si="97"/>
        <v>148.95664609363243</v>
      </c>
      <c r="F635" s="33">
        <f t="shared" si="98"/>
        <v>48.956646093632429</v>
      </c>
      <c r="G635" s="33"/>
    </row>
    <row r="636" spans="1:7" s="32" customFormat="1" ht="58.5" customHeight="1" x14ac:dyDescent="0.25">
      <c r="A636" s="33" t="s">
        <v>735</v>
      </c>
      <c r="B636" s="33" t="s">
        <v>26</v>
      </c>
      <c r="C636" s="33">
        <v>335</v>
      </c>
      <c r="D636" s="33">
        <v>81</v>
      </c>
      <c r="E636" s="33">
        <f t="shared" si="97"/>
        <v>24.17910447761194</v>
      </c>
      <c r="F636" s="33">
        <f t="shared" si="98"/>
        <v>-75.820895522388057</v>
      </c>
      <c r="G636" s="55" t="s">
        <v>1402</v>
      </c>
    </row>
    <row r="637" spans="1:7" s="32" customFormat="1" ht="69.75" customHeight="1" x14ac:dyDescent="0.25">
      <c r="A637" s="33" t="s">
        <v>736</v>
      </c>
      <c r="B637" s="33" t="s">
        <v>437</v>
      </c>
      <c r="C637" s="33">
        <v>37</v>
      </c>
      <c r="D637" s="33">
        <v>41.7</v>
      </c>
      <c r="E637" s="33">
        <f t="shared" si="97"/>
        <v>112.70270270270271</v>
      </c>
      <c r="F637" s="33">
        <f t="shared" si="98"/>
        <v>12.702702702702709</v>
      </c>
      <c r="G637" s="33"/>
    </row>
    <row r="638" spans="1:7" s="32" customFormat="1" ht="96.75" customHeight="1" x14ac:dyDescent="0.25">
      <c r="A638" s="33" t="s">
        <v>737</v>
      </c>
      <c r="B638" s="33" t="s">
        <v>437</v>
      </c>
      <c r="C638" s="33">
        <v>100</v>
      </c>
      <c r="D638" s="33">
        <v>100</v>
      </c>
      <c r="E638" s="33">
        <f t="shared" si="97"/>
        <v>100</v>
      </c>
      <c r="F638" s="33">
        <f t="shared" si="98"/>
        <v>0</v>
      </c>
      <c r="G638" s="33"/>
    </row>
    <row r="639" spans="1:7" s="32" customFormat="1" ht="45" x14ac:dyDescent="0.25">
      <c r="A639" s="33" t="s">
        <v>1230</v>
      </c>
      <c r="B639" s="33" t="s">
        <v>340</v>
      </c>
      <c r="C639" s="33">
        <v>454.4</v>
      </c>
      <c r="D639" s="33">
        <v>231.333</v>
      </c>
      <c r="E639" s="33">
        <f t="shared" si="97"/>
        <v>50.909551056338032</v>
      </c>
      <c r="F639" s="33">
        <f t="shared" si="98"/>
        <v>-49.090448943661968</v>
      </c>
      <c r="G639" s="55" t="s">
        <v>1402</v>
      </c>
    </row>
    <row r="640" spans="1:7" s="32" customFormat="1" ht="47.25" x14ac:dyDescent="0.25">
      <c r="A640" s="33" t="s">
        <v>1231</v>
      </c>
      <c r="B640" s="33" t="s">
        <v>1232</v>
      </c>
      <c r="C640" s="33">
        <v>1007.7</v>
      </c>
      <c r="D640" s="33">
        <v>274.54000000000002</v>
      </c>
      <c r="E640" s="33">
        <f t="shared" si="97"/>
        <v>27.244219509774737</v>
      </c>
      <c r="F640" s="33">
        <f t="shared" si="98"/>
        <v>-72.755780490225263</v>
      </c>
      <c r="G640" s="55" t="s">
        <v>1402</v>
      </c>
    </row>
    <row r="641" spans="1:7" s="32" customFormat="1" ht="47.25" x14ac:dyDescent="0.25">
      <c r="A641" s="33" t="s">
        <v>1233</v>
      </c>
      <c r="B641" s="33" t="s">
        <v>899</v>
      </c>
      <c r="C641" s="33">
        <v>322</v>
      </c>
      <c r="D641" s="33">
        <v>322</v>
      </c>
      <c r="E641" s="33">
        <f t="shared" si="97"/>
        <v>100</v>
      </c>
      <c r="F641" s="33">
        <f t="shared" si="98"/>
        <v>0</v>
      </c>
      <c r="G641" s="55"/>
    </row>
    <row r="642" spans="1:7" s="32" customFormat="1" ht="63" x14ac:dyDescent="0.25">
      <c r="A642" s="33" t="s">
        <v>1234</v>
      </c>
      <c r="B642" s="33" t="s">
        <v>437</v>
      </c>
      <c r="C642" s="33">
        <v>100</v>
      </c>
      <c r="D642" s="33">
        <v>65</v>
      </c>
      <c r="E642" s="33">
        <f t="shared" si="97"/>
        <v>65</v>
      </c>
      <c r="F642" s="33">
        <f t="shared" si="98"/>
        <v>-35</v>
      </c>
      <c r="G642" s="55"/>
    </row>
    <row r="643" spans="1:7" s="32" customFormat="1" ht="63" x14ac:dyDescent="0.25">
      <c r="A643" s="33" t="s">
        <v>738</v>
      </c>
      <c r="B643" s="33" t="s">
        <v>26</v>
      </c>
      <c r="C643" s="33">
        <v>2753</v>
      </c>
      <c r="D643" s="33">
        <v>867</v>
      </c>
      <c r="E643" s="33">
        <f t="shared" si="97"/>
        <v>31.49291681801671</v>
      </c>
      <c r="F643" s="33">
        <f t="shared" si="98"/>
        <v>-68.50708318198329</v>
      </c>
      <c r="G643" s="55" t="s">
        <v>1402</v>
      </c>
    </row>
    <row r="644" spans="1:7" s="32" customFormat="1" ht="45" x14ac:dyDescent="0.25">
      <c r="A644" s="33" t="s">
        <v>739</v>
      </c>
      <c r="B644" s="33" t="s">
        <v>340</v>
      </c>
      <c r="C644" s="33">
        <v>616.4</v>
      </c>
      <c r="D644" s="33">
        <v>162.654</v>
      </c>
      <c r="E644" s="33">
        <f t="shared" si="97"/>
        <v>26.387735236859182</v>
      </c>
      <c r="F644" s="33">
        <f t="shared" si="98"/>
        <v>-73.612264763140814</v>
      </c>
      <c r="G644" s="55" t="s">
        <v>1402</v>
      </c>
    </row>
    <row r="645" spans="1:7" s="32" customFormat="1" ht="63" x14ac:dyDescent="0.25">
      <c r="A645" s="33" t="s">
        <v>740</v>
      </c>
      <c r="B645" s="33" t="s">
        <v>26</v>
      </c>
      <c r="C645" s="33">
        <v>44</v>
      </c>
      <c r="D645" s="33">
        <v>69</v>
      </c>
      <c r="E645" s="33">
        <f t="shared" si="97"/>
        <v>156.81818181818181</v>
      </c>
      <c r="F645" s="33">
        <f t="shared" si="98"/>
        <v>56.818181818181813</v>
      </c>
      <c r="G645" s="33"/>
    </row>
    <row r="646" spans="1:7" s="32" customFormat="1" ht="47.25" x14ac:dyDescent="0.25">
      <c r="A646" s="33" t="s">
        <v>741</v>
      </c>
      <c r="B646" s="33" t="s">
        <v>437</v>
      </c>
      <c r="C646" s="33">
        <v>100</v>
      </c>
      <c r="D646" s="33">
        <v>100</v>
      </c>
      <c r="E646" s="33">
        <f t="shared" si="97"/>
        <v>100</v>
      </c>
      <c r="F646" s="33">
        <f t="shared" si="98"/>
        <v>0</v>
      </c>
      <c r="G646" s="33"/>
    </row>
    <row r="647" spans="1:7" s="32" customFormat="1" ht="63" x14ac:dyDescent="0.25">
      <c r="A647" s="33" t="s">
        <v>742</v>
      </c>
      <c r="B647" s="33" t="s">
        <v>321</v>
      </c>
      <c r="C647" s="33">
        <v>43</v>
      </c>
      <c r="D647" s="33">
        <v>43</v>
      </c>
      <c r="E647" s="33">
        <f t="shared" si="97"/>
        <v>100</v>
      </c>
      <c r="F647" s="33">
        <f t="shared" si="98"/>
        <v>0</v>
      </c>
      <c r="G647" s="33"/>
    </row>
    <row r="648" spans="1:7" s="32" customFormat="1" ht="15.75" x14ac:dyDescent="0.25">
      <c r="A648" s="140" t="s">
        <v>1235</v>
      </c>
      <c r="B648" s="143"/>
      <c r="C648" s="143"/>
      <c r="D648" s="143"/>
      <c r="E648" s="143"/>
      <c r="F648" s="143"/>
      <c r="G648" s="144"/>
    </row>
    <row r="649" spans="1:7" s="32" customFormat="1" ht="78.75" x14ac:dyDescent="0.25">
      <c r="A649" s="33" t="s">
        <v>743</v>
      </c>
      <c r="B649" s="33" t="s">
        <v>437</v>
      </c>
      <c r="C649" s="33">
        <v>99</v>
      </c>
      <c r="D649" s="33">
        <v>99</v>
      </c>
      <c r="E649" s="33">
        <f t="shared" si="97"/>
        <v>100</v>
      </c>
      <c r="F649" s="33">
        <f t="shared" si="98"/>
        <v>0</v>
      </c>
      <c r="G649" s="33"/>
    </row>
    <row r="650" spans="1:7" s="32" customFormat="1" ht="15.75" x14ac:dyDescent="0.25">
      <c r="A650" s="88" t="s">
        <v>1215</v>
      </c>
      <c r="B650" s="88"/>
      <c r="C650" s="88"/>
      <c r="D650" s="88"/>
      <c r="E650" s="88"/>
      <c r="F650" s="88">
        <f>F614+F615+F616+F617+F618+F620+F621+F622+F624+F626+F627+F628+F631+F632+F633+F635+F636+F637+F638+F639+F640+F641+F642+F644+F645+F646+F647+F649</f>
        <v>-260.16807264432754</v>
      </c>
      <c r="G650" s="88"/>
    </row>
    <row r="651" spans="1:7" s="32" customFormat="1" ht="33" hidden="1" customHeight="1" outlineLevel="1" x14ac:dyDescent="0.25">
      <c r="A651" s="126" t="s">
        <v>744</v>
      </c>
      <c r="B651" s="133"/>
      <c r="C651" s="133"/>
      <c r="D651" s="133"/>
      <c r="E651" s="133"/>
      <c r="F651" s="133"/>
      <c r="G651" s="134"/>
    </row>
    <row r="652" spans="1:7" s="32" customFormat="1" ht="63" hidden="1" outlineLevel="1" x14ac:dyDescent="0.25">
      <c r="A652" s="33" t="s">
        <v>745</v>
      </c>
      <c r="B652" s="33" t="s">
        <v>26</v>
      </c>
      <c r="C652" s="33">
        <v>1600</v>
      </c>
      <c r="D652" s="33">
        <v>6457</v>
      </c>
      <c r="E652" s="69">
        <f>D652/C652*100</f>
        <v>403.56249999999994</v>
      </c>
      <c r="F652" s="69">
        <f>E652-100</f>
        <v>303.56249999999994</v>
      </c>
      <c r="G652" s="69"/>
    </row>
    <row r="653" spans="1:7" s="32" customFormat="1" ht="78.75" hidden="1" outlineLevel="1" x14ac:dyDescent="0.25">
      <c r="A653" s="33" t="s">
        <v>746</v>
      </c>
      <c r="B653" s="33" t="s">
        <v>437</v>
      </c>
      <c r="C653" s="33">
        <v>30</v>
      </c>
      <c r="D653" s="33">
        <v>34</v>
      </c>
      <c r="E653" s="69">
        <f t="shared" ref="E653:E669" si="99">D653/C653*100</f>
        <v>113.33333333333333</v>
      </c>
      <c r="F653" s="69">
        <f t="shared" ref="F653:F669" si="100">E653-100</f>
        <v>13.333333333333329</v>
      </c>
      <c r="G653" s="33"/>
    </row>
    <row r="654" spans="1:7" s="32" customFormat="1" ht="78.75" hidden="1" outlineLevel="1" x14ac:dyDescent="0.25">
      <c r="A654" s="33" t="s">
        <v>747</v>
      </c>
      <c r="B654" s="33" t="s">
        <v>26</v>
      </c>
      <c r="C654" s="33">
        <v>5600</v>
      </c>
      <c r="D654" s="33">
        <v>25924</v>
      </c>
      <c r="E654" s="69">
        <f t="shared" si="99"/>
        <v>462.92857142857144</v>
      </c>
      <c r="F654" s="69">
        <f t="shared" si="100"/>
        <v>362.92857142857144</v>
      </c>
      <c r="G654" s="33"/>
    </row>
    <row r="655" spans="1:7" s="32" customFormat="1" ht="63" hidden="1" outlineLevel="1" x14ac:dyDescent="0.25">
      <c r="A655" s="33" t="s">
        <v>748</v>
      </c>
      <c r="B655" s="33" t="s">
        <v>26</v>
      </c>
      <c r="C655" s="33">
        <v>7</v>
      </c>
      <c r="D655" s="33">
        <v>12</v>
      </c>
      <c r="E655" s="69">
        <f t="shared" si="99"/>
        <v>171.42857142857142</v>
      </c>
      <c r="F655" s="69">
        <f t="shared" si="100"/>
        <v>71.428571428571416</v>
      </c>
      <c r="G655" s="33"/>
    </row>
    <row r="656" spans="1:7" s="32" customFormat="1" ht="47.25" hidden="1" outlineLevel="1" x14ac:dyDescent="0.25">
      <c r="A656" s="33" t="s">
        <v>749</v>
      </c>
      <c r="B656" s="33" t="s">
        <v>26</v>
      </c>
      <c r="C656" s="33">
        <v>3000</v>
      </c>
      <c r="D656" s="33">
        <v>2000</v>
      </c>
      <c r="E656" s="69">
        <f t="shared" si="99"/>
        <v>66.666666666666657</v>
      </c>
      <c r="F656" s="69">
        <f t="shared" si="100"/>
        <v>-33.333333333333343</v>
      </c>
      <c r="G656" s="33"/>
    </row>
    <row r="657" spans="1:7" s="32" customFormat="1" ht="126" hidden="1" outlineLevel="1" x14ac:dyDescent="0.25">
      <c r="A657" s="33" t="s">
        <v>750</v>
      </c>
      <c r="B657" s="33" t="s">
        <v>35</v>
      </c>
      <c r="C657" s="33">
        <v>5450</v>
      </c>
      <c r="D657" s="33">
        <v>13960</v>
      </c>
      <c r="E657" s="69">
        <f t="shared" si="99"/>
        <v>256.14678899082566</v>
      </c>
      <c r="F657" s="69">
        <f t="shared" si="100"/>
        <v>156.14678899082566</v>
      </c>
      <c r="G657" s="33"/>
    </row>
    <row r="658" spans="1:7" s="32" customFormat="1" ht="78.75" hidden="1" outlineLevel="1" x14ac:dyDescent="0.25">
      <c r="A658" s="33" t="s">
        <v>751</v>
      </c>
      <c r="B658" s="33" t="s">
        <v>437</v>
      </c>
      <c r="C658" s="33">
        <v>25</v>
      </c>
      <c r="D658" s="33">
        <v>93</v>
      </c>
      <c r="E658" s="69">
        <f t="shared" si="99"/>
        <v>372</v>
      </c>
      <c r="F658" s="69">
        <f t="shared" si="100"/>
        <v>272</v>
      </c>
      <c r="G658" s="33"/>
    </row>
    <row r="659" spans="1:7" s="32" customFormat="1" ht="110.25" hidden="1" outlineLevel="1" x14ac:dyDescent="0.25">
      <c r="A659" s="33" t="s">
        <v>752</v>
      </c>
      <c r="B659" s="33" t="s">
        <v>437</v>
      </c>
      <c r="C659" s="33">
        <v>100</v>
      </c>
      <c r="D659" s="33">
        <v>100</v>
      </c>
      <c r="E659" s="69">
        <f t="shared" si="99"/>
        <v>100</v>
      </c>
      <c r="F659" s="69">
        <f t="shared" si="100"/>
        <v>0</v>
      </c>
      <c r="G659" s="33"/>
    </row>
    <row r="660" spans="1:7" s="32" customFormat="1" ht="63" hidden="1" outlineLevel="1" x14ac:dyDescent="0.25">
      <c r="A660" s="33" t="s">
        <v>753</v>
      </c>
      <c r="B660" s="33" t="s">
        <v>26</v>
      </c>
      <c r="C660" s="33">
        <v>30</v>
      </c>
      <c r="D660" s="33">
        <v>35</v>
      </c>
      <c r="E660" s="69">
        <f t="shared" si="99"/>
        <v>116.66666666666667</v>
      </c>
      <c r="F660" s="69">
        <f t="shared" si="100"/>
        <v>16.666666666666671</v>
      </c>
      <c r="G660" s="33"/>
    </row>
    <row r="661" spans="1:7" s="32" customFormat="1" ht="94.5" hidden="1" outlineLevel="1" x14ac:dyDescent="0.25">
      <c r="A661" s="33" t="s">
        <v>754</v>
      </c>
      <c r="B661" s="33" t="s">
        <v>35</v>
      </c>
      <c r="C661" s="33">
        <v>68</v>
      </c>
      <c r="D661" s="33">
        <v>72</v>
      </c>
      <c r="E661" s="69">
        <f t="shared" si="99"/>
        <v>105.88235294117648</v>
      </c>
      <c r="F661" s="69">
        <f t="shared" si="100"/>
        <v>5.8823529411764781</v>
      </c>
      <c r="G661" s="33"/>
    </row>
    <row r="662" spans="1:7" s="32" customFormat="1" ht="47.25" hidden="1" outlineLevel="1" x14ac:dyDescent="0.25">
      <c r="A662" s="33" t="s">
        <v>755</v>
      </c>
      <c r="B662" s="33" t="s">
        <v>26</v>
      </c>
      <c r="C662" s="33">
        <v>5</v>
      </c>
      <c r="D662" s="33">
        <v>3</v>
      </c>
      <c r="E662" s="69">
        <f t="shared" si="99"/>
        <v>60</v>
      </c>
      <c r="F662" s="69">
        <f t="shared" si="100"/>
        <v>-40</v>
      </c>
      <c r="G662" s="33"/>
    </row>
    <row r="663" spans="1:7" s="32" customFormat="1" ht="157.5" hidden="1" outlineLevel="1" x14ac:dyDescent="0.25">
      <c r="A663" s="33" t="s">
        <v>756</v>
      </c>
      <c r="B663" s="33" t="s">
        <v>26</v>
      </c>
      <c r="C663" s="33">
        <v>19</v>
      </c>
      <c r="D663" s="33">
        <v>20</v>
      </c>
      <c r="E663" s="69">
        <f t="shared" si="99"/>
        <v>105.26315789473684</v>
      </c>
      <c r="F663" s="69">
        <f t="shared" si="100"/>
        <v>5.2631578947368354</v>
      </c>
      <c r="G663" s="33"/>
    </row>
    <row r="664" spans="1:7" s="32" customFormat="1" ht="78.75" hidden="1" outlineLevel="1" x14ac:dyDescent="0.25">
      <c r="A664" s="33" t="s">
        <v>757</v>
      </c>
      <c r="B664" s="33" t="s">
        <v>26</v>
      </c>
      <c r="C664" s="33">
        <v>65</v>
      </c>
      <c r="D664" s="33">
        <v>82</v>
      </c>
      <c r="E664" s="69">
        <f t="shared" si="99"/>
        <v>126.15384615384615</v>
      </c>
      <c r="F664" s="69">
        <f t="shared" si="100"/>
        <v>26.153846153846146</v>
      </c>
      <c r="G664" s="33"/>
    </row>
    <row r="665" spans="1:7" s="32" customFormat="1" ht="63" hidden="1" outlineLevel="1" x14ac:dyDescent="0.25">
      <c r="A665" s="33" t="s">
        <v>758</v>
      </c>
      <c r="B665" s="33" t="s">
        <v>26</v>
      </c>
      <c r="C665" s="33">
        <v>11</v>
      </c>
      <c r="D665" s="33">
        <v>20</v>
      </c>
      <c r="E665" s="69">
        <f t="shared" si="99"/>
        <v>181.81818181818181</v>
      </c>
      <c r="F665" s="69">
        <f t="shared" si="100"/>
        <v>81.818181818181813</v>
      </c>
      <c r="G665" s="33"/>
    </row>
    <row r="666" spans="1:7" s="32" customFormat="1" ht="78.75" hidden="1" outlineLevel="1" x14ac:dyDescent="0.25">
      <c r="A666" s="33" t="s">
        <v>759</v>
      </c>
      <c r="B666" s="33" t="s">
        <v>26</v>
      </c>
      <c r="C666" s="33">
        <v>2</v>
      </c>
      <c r="D666" s="33">
        <v>2</v>
      </c>
      <c r="E666" s="69">
        <f t="shared" si="99"/>
        <v>100</v>
      </c>
      <c r="F666" s="69">
        <f t="shared" si="100"/>
        <v>0</v>
      </c>
      <c r="G666" s="33"/>
    </row>
    <row r="667" spans="1:7" s="32" customFormat="1" ht="110.25" hidden="1" outlineLevel="1" x14ac:dyDescent="0.25">
      <c r="A667" s="33" t="s">
        <v>760</v>
      </c>
      <c r="B667" s="33" t="s">
        <v>35</v>
      </c>
      <c r="C667" s="33">
        <v>370</v>
      </c>
      <c r="D667" s="33">
        <v>399</v>
      </c>
      <c r="E667" s="69">
        <f t="shared" si="99"/>
        <v>107.83783783783785</v>
      </c>
      <c r="F667" s="69">
        <f t="shared" si="100"/>
        <v>7.8378378378378528</v>
      </c>
      <c r="G667" s="33"/>
    </row>
    <row r="668" spans="1:7" s="32" customFormat="1" ht="63" hidden="1" outlineLevel="1" x14ac:dyDescent="0.25">
      <c r="A668" s="33" t="s">
        <v>761</v>
      </c>
      <c r="B668" s="33" t="s">
        <v>26</v>
      </c>
      <c r="C668" s="33">
        <v>5</v>
      </c>
      <c r="D668" s="33">
        <v>0</v>
      </c>
      <c r="E668" s="69">
        <f t="shared" si="99"/>
        <v>0</v>
      </c>
      <c r="F668" s="69">
        <f t="shared" si="100"/>
        <v>-100</v>
      </c>
      <c r="G668" s="33"/>
    </row>
    <row r="669" spans="1:7" s="32" customFormat="1" ht="63" hidden="1" outlineLevel="1" x14ac:dyDescent="0.25">
      <c r="A669" s="33" t="s">
        <v>762</v>
      </c>
      <c r="B669" s="33" t="s">
        <v>26</v>
      </c>
      <c r="C669" s="33">
        <v>50</v>
      </c>
      <c r="D669" s="33">
        <v>55</v>
      </c>
      <c r="E669" s="69">
        <f t="shared" si="99"/>
        <v>110.00000000000001</v>
      </c>
      <c r="F669" s="69">
        <f t="shared" si="100"/>
        <v>10.000000000000014</v>
      </c>
      <c r="G669" s="33"/>
    </row>
    <row r="670" spans="1:7" s="32" customFormat="1" ht="15.75" hidden="1" outlineLevel="1" x14ac:dyDescent="0.25">
      <c r="A670" s="80" t="s">
        <v>1215</v>
      </c>
      <c r="B670" s="79"/>
      <c r="C670" s="79"/>
      <c r="D670" s="79"/>
      <c r="E670" s="79"/>
      <c r="F670" s="80">
        <f>F669+F668+F667+F666+F665+F664+F663+F662+F661+F660+F659+F658+F657+F656+F655+F654+F653+F652</f>
        <v>1159.6884751604143</v>
      </c>
      <c r="G670" s="79"/>
    </row>
    <row r="671" spans="1:7" s="32" customFormat="1" ht="44.25" hidden="1" customHeight="1" outlineLevel="1" x14ac:dyDescent="0.25">
      <c r="A671" s="146" t="s">
        <v>763</v>
      </c>
      <c r="B671" s="147"/>
      <c r="C671" s="147"/>
      <c r="D671" s="147"/>
      <c r="E671" s="147"/>
      <c r="F671" s="147"/>
      <c r="G671" s="147"/>
    </row>
    <row r="672" spans="1:7" s="32" customFormat="1" ht="32.25" hidden="1" customHeight="1" outlineLevel="1" x14ac:dyDescent="0.25">
      <c r="A672" s="143" t="s">
        <v>1237</v>
      </c>
      <c r="B672" s="143"/>
      <c r="C672" s="143"/>
      <c r="D672" s="143"/>
      <c r="E672" s="143"/>
      <c r="F672" s="143"/>
      <c r="G672" s="143"/>
    </row>
    <row r="673" spans="1:7" s="32" customFormat="1" ht="63" hidden="1" outlineLevel="1" x14ac:dyDescent="0.25">
      <c r="A673" s="33" t="s">
        <v>764</v>
      </c>
      <c r="B673" s="33" t="s">
        <v>765</v>
      </c>
      <c r="C673" s="33">
        <v>4073</v>
      </c>
      <c r="D673" s="33">
        <v>4100</v>
      </c>
      <c r="E673" s="33">
        <f>D673/C673*100</f>
        <v>100.66290203780997</v>
      </c>
      <c r="F673" s="33">
        <f>E673-100</f>
        <v>0.66290203780997103</v>
      </c>
      <c r="G673" s="33"/>
    </row>
    <row r="674" spans="1:7" s="32" customFormat="1" ht="15.75" hidden="1" outlineLevel="1" x14ac:dyDescent="0.25">
      <c r="A674" s="33" t="s">
        <v>766</v>
      </c>
      <c r="B674" s="33" t="s">
        <v>767</v>
      </c>
      <c r="C674" s="33">
        <v>1001</v>
      </c>
      <c r="D674" s="33">
        <v>1027</v>
      </c>
      <c r="E674" s="33">
        <f t="shared" ref="E674:E694" si="101">D674/C674*100</f>
        <v>102.59740259740259</v>
      </c>
      <c r="F674" s="33">
        <f t="shared" ref="F674:F694" si="102">E674-100</f>
        <v>2.5974025974025921</v>
      </c>
      <c r="G674" s="33"/>
    </row>
    <row r="675" spans="1:7" s="32" customFormat="1" ht="63" hidden="1" outlineLevel="1" x14ac:dyDescent="0.25">
      <c r="A675" s="33" t="s">
        <v>768</v>
      </c>
      <c r="B675" s="33" t="s">
        <v>769</v>
      </c>
      <c r="C675" s="33">
        <v>3045</v>
      </c>
      <c r="D675" s="33">
        <v>2300</v>
      </c>
      <c r="E675" s="33">
        <f t="shared" si="101"/>
        <v>75.533661740558287</v>
      </c>
      <c r="F675" s="33">
        <f t="shared" si="102"/>
        <v>-24.466338259441713</v>
      </c>
      <c r="G675" s="33"/>
    </row>
    <row r="676" spans="1:7" s="32" customFormat="1" ht="15.75" hidden="1" outlineLevel="1" x14ac:dyDescent="0.25">
      <c r="A676" s="33" t="s">
        <v>770</v>
      </c>
      <c r="B676" s="33" t="s">
        <v>767</v>
      </c>
      <c r="C676" s="33">
        <v>359</v>
      </c>
      <c r="D676" s="33">
        <v>384</v>
      </c>
      <c r="E676" s="33">
        <f t="shared" si="101"/>
        <v>106.96378830083566</v>
      </c>
      <c r="F676" s="33">
        <f t="shared" si="102"/>
        <v>6.9637883008356596</v>
      </c>
      <c r="G676" s="33"/>
    </row>
    <row r="677" spans="1:7" s="32" customFormat="1" ht="47.25" hidden="1" outlineLevel="1" x14ac:dyDescent="0.25">
      <c r="A677" s="33" t="s">
        <v>771</v>
      </c>
      <c r="B677" s="33" t="s">
        <v>772</v>
      </c>
      <c r="C677" s="33">
        <v>5051</v>
      </c>
      <c r="D677" s="33">
        <v>10000</v>
      </c>
      <c r="E677" s="33">
        <f t="shared" si="101"/>
        <v>197.98059790140564</v>
      </c>
      <c r="F677" s="33">
        <f t="shared" si="102"/>
        <v>97.980597901405645</v>
      </c>
      <c r="G677" s="33"/>
    </row>
    <row r="678" spans="1:7" s="32" customFormat="1" ht="15.75" hidden="1" outlineLevel="1" x14ac:dyDescent="0.25">
      <c r="A678" s="33" t="s">
        <v>766</v>
      </c>
      <c r="B678" s="33" t="s">
        <v>26</v>
      </c>
      <c r="C678" s="33">
        <v>527</v>
      </c>
      <c r="D678" s="33">
        <v>960</v>
      </c>
      <c r="E678" s="33">
        <f t="shared" si="101"/>
        <v>182.16318785578747</v>
      </c>
      <c r="F678" s="33">
        <f t="shared" si="102"/>
        <v>82.16318785578747</v>
      </c>
      <c r="G678" s="33"/>
    </row>
    <row r="679" spans="1:7" s="32" customFormat="1" ht="47.25" hidden="1" outlineLevel="1" x14ac:dyDescent="0.25">
      <c r="A679" s="33" t="s">
        <v>774</v>
      </c>
      <c r="B679" s="33" t="s">
        <v>773</v>
      </c>
      <c r="C679" s="33">
        <v>6069</v>
      </c>
      <c r="D679" s="33">
        <v>4440</v>
      </c>
      <c r="E679" s="33">
        <f t="shared" si="101"/>
        <v>73.158675234799802</v>
      </c>
      <c r="F679" s="33">
        <f t="shared" si="102"/>
        <v>-26.841324765200198</v>
      </c>
      <c r="G679" s="33"/>
    </row>
    <row r="680" spans="1:7" s="32" customFormat="1" ht="15.75" hidden="1" outlineLevel="1" x14ac:dyDescent="0.25">
      <c r="A680" s="33" t="s">
        <v>766</v>
      </c>
      <c r="B680" s="33" t="s">
        <v>437</v>
      </c>
      <c r="C680" s="33">
        <v>320</v>
      </c>
      <c r="D680" s="33">
        <v>360</v>
      </c>
      <c r="E680" s="33">
        <f t="shared" si="101"/>
        <v>112.5</v>
      </c>
      <c r="F680" s="33">
        <f t="shared" si="102"/>
        <v>12.5</v>
      </c>
      <c r="G680" s="33"/>
    </row>
    <row r="681" spans="1:7" s="32" customFormat="1" ht="15.75" hidden="1" outlineLevel="1" x14ac:dyDescent="0.25">
      <c r="A681" s="33" t="s">
        <v>775</v>
      </c>
      <c r="B681" s="33" t="s">
        <v>437</v>
      </c>
      <c r="C681" s="33">
        <v>86</v>
      </c>
      <c r="D681" s="33">
        <v>86</v>
      </c>
      <c r="E681" s="33">
        <f t="shared" si="101"/>
        <v>100</v>
      </c>
      <c r="F681" s="33">
        <f t="shared" si="102"/>
        <v>0</v>
      </c>
      <c r="G681" s="33"/>
    </row>
    <row r="682" spans="1:7" s="32" customFormat="1" ht="15.75" hidden="1" outlineLevel="1" x14ac:dyDescent="0.25">
      <c r="A682" s="33" t="s">
        <v>776</v>
      </c>
      <c r="B682" s="33" t="s">
        <v>437</v>
      </c>
      <c r="C682" s="33">
        <v>54</v>
      </c>
      <c r="D682" s="33">
        <v>30</v>
      </c>
      <c r="E682" s="33">
        <f t="shared" si="101"/>
        <v>55.555555555555557</v>
      </c>
      <c r="F682" s="33">
        <f t="shared" si="102"/>
        <v>-44.444444444444443</v>
      </c>
      <c r="G682" s="33"/>
    </row>
    <row r="683" spans="1:7" s="32" customFormat="1" ht="63" hidden="1" outlineLevel="1" x14ac:dyDescent="0.25">
      <c r="A683" s="33" t="s">
        <v>777</v>
      </c>
      <c r="B683" s="33" t="s">
        <v>35</v>
      </c>
      <c r="C683" s="33">
        <v>18</v>
      </c>
      <c r="D683" s="33">
        <v>0</v>
      </c>
      <c r="E683" s="33">
        <f t="shared" si="101"/>
        <v>0</v>
      </c>
      <c r="F683" s="33">
        <f t="shared" si="102"/>
        <v>-100</v>
      </c>
      <c r="G683" s="33"/>
    </row>
    <row r="684" spans="1:7" s="32" customFormat="1" ht="15.75" hidden="1" outlineLevel="1" x14ac:dyDescent="0.25">
      <c r="A684" s="140" t="s">
        <v>1238</v>
      </c>
      <c r="B684" s="143"/>
      <c r="C684" s="143"/>
      <c r="D684" s="143"/>
      <c r="E684" s="143"/>
      <c r="F684" s="143"/>
      <c r="G684" s="144"/>
    </row>
    <row r="685" spans="1:7" s="32" customFormat="1" ht="63" hidden="1" outlineLevel="1" x14ac:dyDescent="0.25">
      <c r="A685" s="33" t="s">
        <v>778</v>
      </c>
      <c r="B685" s="33" t="s">
        <v>779</v>
      </c>
      <c r="C685" s="33"/>
      <c r="D685" s="33"/>
      <c r="E685" s="33"/>
      <c r="F685" s="33"/>
      <c r="G685" s="33"/>
    </row>
    <row r="686" spans="1:7" s="32" customFormat="1" ht="15.75" hidden="1" outlineLevel="1" x14ac:dyDescent="0.25">
      <c r="A686" s="33" t="s">
        <v>780</v>
      </c>
      <c r="B686" s="33"/>
      <c r="C686" s="33">
        <v>77</v>
      </c>
      <c r="D686" s="33">
        <v>48</v>
      </c>
      <c r="E686" s="33">
        <f t="shared" si="101"/>
        <v>62.337662337662337</v>
      </c>
      <c r="F686" s="33">
        <f t="shared" si="102"/>
        <v>-37.662337662337663</v>
      </c>
      <c r="G686" s="33"/>
    </row>
    <row r="687" spans="1:7" s="32" customFormat="1" ht="15.75" hidden="1" outlineLevel="1" x14ac:dyDescent="0.25">
      <c r="A687" s="33" t="s">
        <v>781</v>
      </c>
      <c r="B687" s="33"/>
      <c r="C687" s="33">
        <v>25</v>
      </c>
      <c r="D687" s="33">
        <v>15</v>
      </c>
      <c r="E687" s="33">
        <f t="shared" si="101"/>
        <v>60</v>
      </c>
      <c r="F687" s="33">
        <f t="shared" si="102"/>
        <v>-40</v>
      </c>
      <c r="G687" s="33"/>
    </row>
    <row r="688" spans="1:7" s="32" customFormat="1" ht="15.75" hidden="1" outlineLevel="1" x14ac:dyDescent="0.25">
      <c r="A688" s="33" t="s">
        <v>782</v>
      </c>
      <c r="B688" s="33"/>
      <c r="C688" s="33">
        <v>21</v>
      </c>
      <c r="D688" s="33">
        <v>30</v>
      </c>
      <c r="E688" s="33">
        <f t="shared" si="101"/>
        <v>142.85714285714286</v>
      </c>
      <c r="F688" s="33">
        <f t="shared" si="102"/>
        <v>42.857142857142861</v>
      </c>
      <c r="G688" s="33"/>
    </row>
    <row r="689" spans="1:7" s="32" customFormat="1" ht="63" hidden="1" outlineLevel="1" x14ac:dyDescent="0.25">
      <c r="A689" s="33" t="s">
        <v>783</v>
      </c>
      <c r="B689" s="33" t="s">
        <v>437</v>
      </c>
      <c r="C689" s="33">
        <v>42</v>
      </c>
      <c r="D689" s="33">
        <v>32</v>
      </c>
      <c r="E689" s="33">
        <f t="shared" si="101"/>
        <v>76.19047619047619</v>
      </c>
      <c r="F689" s="33">
        <f t="shared" si="102"/>
        <v>-23.80952380952381</v>
      </c>
      <c r="G689" s="33"/>
    </row>
    <row r="690" spans="1:7" s="32" customFormat="1" ht="31.5" hidden="1" outlineLevel="1" x14ac:dyDescent="0.25">
      <c r="A690" s="33" t="s">
        <v>784</v>
      </c>
      <c r="B690" s="33" t="s">
        <v>26</v>
      </c>
      <c r="C690" s="33">
        <v>27</v>
      </c>
      <c r="D690" s="33">
        <v>27</v>
      </c>
      <c r="E690" s="33">
        <f t="shared" si="101"/>
        <v>100</v>
      </c>
      <c r="F690" s="33">
        <f t="shared" si="102"/>
        <v>0</v>
      </c>
      <c r="G690" s="33"/>
    </row>
    <row r="691" spans="1:7" s="32" customFormat="1" ht="47.25" hidden="1" outlineLevel="1" x14ac:dyDescent="0.25">
      <c r="A691" s="33" t="s">
        <v>785</v>
      </c>
      <c r="B691" s="33" t="s">
        <v>779</v>
      </c>
      <c r="C691" s="33">
        <v>1052</v>
      </c>
      <c r="D691" s="33">
        <v>741</v>
      </c>
      <c r="E691" s="33">
        <f t="shared" si="101"/>
        <v>70.437262357414454</v>
      </c>
      <c r="F691" s="33">
        <f t="shared" si="102"/>
        <v>-29.562737642585546</v>
      </c>
      <c r="G691" s="33"/>
    </row>
    <row r="692" spans="1:7" s="32" customFormat="1" ht="63" hidden="1" outlineLevel="1" x14ac:dyDescent="0.25">
      <c r="A692" s="33" t="s">
        <v>786</v>
      </c>
      <c r="B692" s="33" t="s">
        <v>35</v>
      </c>
      <c r="C692" s="33">
        <v>11</v>
      </c>
      <c r="D692" s="33">
        <v>11</v>
      </c>
      <c r="E692" s="33">
        <f t="shared" si="101"/>
        <v>100</v>
      </c>
      <c r="F692" s="33">
        <f t="shared" si="102"/>
        <v>0</v>
      </c>
      <c r="G692" s="33"/>
    </row>
    <row r="693" spans="1:7" s="32" customFormat="1" ht="78.75" hidden="1" outlineLevel="1" x14ac:dyDescent="0.25">
      <c r="A693" s="33" t="s">
        <v>787</v>
      </c>
      <c r="B693" s="33" t="s">
        <v>35</v>
      </c>
      <c r="C693" s="33">
        <v>21</v>
      </c>
      <c r="D693" s="33">
        <v>8</v>
      </c>
      <c r="E693" s="33">
        <f t="shared" si="101"/>
        <v>38.095238095238095</v>
      </c>
      <c r="F693" s="33">
        <f t="shared" si="102"/>
        <v>-61.904761904761905</v>
      </c>
      <c r="G693" s="33"/>
    </row>
    <row r="694" spans="1:7" s="32" customFormat="1" ht="47.25" hidden="1" outlineLevel="1" x14ac:dyDescent="0.25">
      <c r="A694" s="33" t="s">
        <v>788</v>
      </c>
      <c r="B694" s="33" t="s">
        <v>26</v>
      </c>
      <c r="C694" s="33">
        <v>22</v>
      </c>
      <c r="D694" s="33">
        <v>16</v>
      </c>
      <c r="E694" s="33">
        <f t="shared" si="101"/>
        <v>72.727272727272734</v>
      </c>
      <c r="F694" s="33">
        <f t="shared" si="102"/>
        <v>-27.272727272727266</v>
      </c>
      <c r="G694" s="33"/>
    </row>
    <row r="695" spans="1:7" s="32" customFormat="1" ht="15.75" hidden="1" outlineLevel="1" x14ac:dyDescent="0.25">
      <c r="A695" s="88" t="s">
        <v>1215</v>
      </c>
      <c r="B695" s="88"/>
      <c r="C695" s="88"/>
      <c r="D695" s="88"/>
      <c r="E695" s="88"/>
      <c r="F695" s="88">
        <f>F694+F693+F692+F691+F690+F689+F688+F687+F686+F683+F682+F681+F680+F679+F678+F677+F676+F675+F674+F673</f>
        <v>-170.23917421063831</v>
      </c>
      <c r="G695" s="88"/>
    </row>
    <row r="696" spans="1:7" s="32" customFormat="1" ht="31.5" hidden="1" customHeight="1" outlineLevel="1" x14ac:dyDescent="0.25">
      <c r="A696" s="126" t="s">
        <v>789</v>
      </c>
      <c r="B696" s="133"/>
      <c r="C696" s="133"/>
      <c r="D696" s="133"/>
      <c r="E696" s="133"/>
      <c r="F696" s="133"/>
      <c r="G696" s="134"/>
    </row>
    <row r="697" spans="1:7" s="32" customFormat="1" ht="78.75" hidden="1" outlineLevel="1" x14ac:dyDescent="0.25">
      <c r="A697" s="33" t="s">
        <v>790</v>
      </c>
      <c r="B697" s="33" t="s">
        <v>35</v>
      </c>
      <c r="C697" s="33">
        <v>1500</v>
      </c>
      <c r="D697" s="33">
        <v>0</v>
      </c>
      <c r="E697" s="33">
        <f>D697/C697*100</f>
        <v>0</v>
      </c>
      <c r="F697" s="33">
        <f>E697-100</f>
        <v>-100</v>
      </c>
      <c r="G697" s="33"/>
    </row>
    <row r="698" spans="1:7" s="32" customFormat="1" ht="78.75" hidden="1" outlineLevel="1" x14ac:dyDescent="0.25">
      <c r="A698" s="33" t="s">
        <v>791</v>
      </c>
      <c r="B698" s="33" t="s">
        <v>35</v>
      </c>
      <c r="C698" s="33">
        <v>350</v>
      </c>
      <c r="D698" s="33">
        <v>0</v>
      </c>
      <c r="E698" s="33">
        <f t="shared" ref="E698:E724" si="103">D698/C698*100</f>
        <v>0</v>
      </c>
      <c r="F698" s="33">
        <f t="shared" ref="F698:F724" si="104">E698-100</f>
        <v>-100</v>
      </c>
      <c r="G698" s="33"/>
    </row>
    <row r="699" spans="1:7" s="32" customFormat="1" ht="101.25" hidden="1" outlineLevel="1" x14ac:dyDescent="0.25">
      <c r="A699" s="33" t="s">
        <v>792</v>
      </c>
      <c r="B699" s="33" t="s">
        <v>437</v>
      </c>
      <c r="C699" s="33">
        <v>125</v>
      </c>
      <c r="D699" s="33">
        <v>0</v>
      </c>
      <c r="E699" s="33">
        <f t="shared" si="103"/>
        <v>0</v>
      </c>
      <c r="F699" s="33">
        <f t="shared" si="104"/>
        <v>-100</v>
      </c>
      <c r="G699" s="55" t="s">
        <v>793</v>
      </c>
    </row>
    <row r="700" spans="1:7" s="32" customFormat="1" ht="110.25" hidden="1" outlineLevel="1" x14ac:dyDescent="0.25">
      <c r="A700" s="33" t="s">
        <v>794</v>
      </c>
      <c r="B700" s="33" t="s">
        <v>543</v>
      </c>
      <c r="C700" s="33">
        <v>30</v>
      </c>
      <c r="D700" s="33">
        <v>30</v>
      </c>
      <c r="E700" s="33">
        <f t="shared" si="103"/>
        <v>100</v>
      </c>
      <c r="F700" s="33">
        <f t="shared" si="104"/>
        <v>0</v>
      </c>
      <c r="G700" s="33"/>
    </row>
    <row r="701" spans="1:7" s="32" customFormat="1" ht="173.25" hidden="1" outlineLevel="1" x14ac:dyDescent="0.25">
      <c r="A701" s="33" t="s">
        <v>795</v>
      </c>
      <c r="B701" s="33" t="s">
        <v>796</v>
      </c>
      <c r="C701" s="33">
        <v>4</v>
      </c>
      <c r="D701" s="33">
        <v>4</v>
      </c>
      <c r="E701" s="33">
        <f t="shared" si="103"/>
        <v>100</v>
      </c>
      <c r="F701" s="33">
        <f t="shared" si="104"/>
        <v>0</v>
      </c>
      <c r="G701" s="33"/>
    </row>
    <row r="702" spans="1:7" s="32" customFormat="1" ht="47.25" hidden="1" outlineLevel="1" x14ac:dyDescent="0.25">
      <c r="A702" s="33" t="s">
        <v>797</v>
      </c>
      <c r="B702" s="33" t="s">
        <v>437</v>
      </c>
      <c r="C702" s="33">
        <v>100</v>
      </c>
      <c r="D702" s="33">
        <v>100</v>
      </c>
      <c r="E702" s="33">
        <f t="shared" si="103"/>
        <v>100</v>
      </c>
      <c r="F702" s="33">
        <f t="shared" si="104"/>
        <v>0</v>
      </c>
      <c r="G702" s="33"/>
    </row>
    <row r="703" spans="1:7" s="32" customFormat="1" ht="47.25" hidden="1" outlineLevel="1" x14ac:dyDescent="0.25">
      <c r="A703" s="33" t="s">
        <v>798</v>
      </c>
      <c r="B703" s="33" t="s">
        <v>26</v>
      </c>
      <c r="C703" s="33">
        <v>71</v>
      </c>
      <c r="D703" s="33">
        <v>0</v>
      </c>
      <c r="E703" s="33">
        <f t="shared" si="103"/>
        <v>0</v>
      </c>
      <c r="F703" s="33">
        <f t="shared" si="104"/>
        <v>-100</v>
      </c>
      <c r="G703" s="33" t="s">
        <v>799</v>
      </c>
    </row>
    <row r="704" spans="1:7" s="32" customFormat="1" ht="63" hidden="1" outlineLevel="1" x14ac:dyDescent="0.25">
      <c r="A704" s="33" t="s">
        <v>800</v>
      </c>
      <c r="B704" s="33" t="s">
        <v>801</v>
      </c>
      <c r="C704" s="33">
        <v>24</v>
      </c>
      <c r="D704" s="33">
        <v>0</v>
      </c>
      <c r="E704" s="33">
        <f t="shared" si="103"/>
        <v>0</v>
      </c>
      <c r="F704" s="33">
        <f t="shared" si="104"/>
        <v>-100</v>
      </c>
      <c r="G704" s="33" t="s">
        <v>802</v>
      </c>
    </row>
    <row r="705" spans="1:7" s="32" customFormat="1" ht="94.5" hidden="1" outlineLevel="1" x14ac:dyDescent="0.25">
      <c r="A705" s="33" t="s">
        <v>803</v>
      </c>
      <c r="B705" s="33" t="s">
        <v>437</v>
      </c>
      <c r="C705" s="33">
        <v>15</v>
      </c>
      <c r="D705" s="33">
        <v>0</v>
      </c>
      <c r="E705" s="33">
        <f t="shared" si="103"/>
        <v>0</v>
      </c>
      <c r="F705" s="33">
        <f t="shared" si="104"/>
        <v>-100</v>
      </c>
      <c r="G705" s="33" t="s">
        <v>802</v>
      </c>
    </row>
    <row r="706" spans="1:7" s="32" customFormat="1" ht="31.5" hidden="1" outlineLevel="1" x14ac:dyDescent="0.25">
      <c r="A706" s="33" t="s">
        <v>804</v>
      </c>
      <c r="B706" s="33" t="s">
        <v>437</v>
      </c>
      <c r="C706" s="33">
        <v>65</v>
      </c>
      <c r="D706" s="33">
        <v>0</v>
      </c>
      <c r="E706" s="33">
        <f t="shared" si="103"/>
        <v>0</v>
      </c>
      <c r="F706" s="33">
        <f t="shared" si="104"/>
        <v>-100</v>
      </c>
      <c r="G706" s="33" t="s">
        <v>802</v>
      </c>
    </row>
    <row r="707" spans="1:7" s="32" customFormat="1" ht="78.75" hidden="1" outlineLevel="1" x14ac:dyDescent="0.25">
      <c r="A707" s="33" t="s">
        <v>805</v>
      </c>
      <c r="B707" s="33" t="s">
        <v>437</v>
      </c>
      <c r="C707" s="33">
        <v>100</v>
      </c>
      <c r="D707" s="33">
        <v>100</v>
      </c>
      <c r="E707" s="33">
        <f t="shared" si="103"/>
        <v>100</v>
      </c>
      <c r="F707" s="33">
        <f t="shared" si="104"/>
        <v>0</v>
      </c>
      <c r="G707" s="33" t="s">
        <v>806</v>
      </c>
    </row>
    <row r="708" spans="1:7" s="32" customFormat="1" ht="63" hidden="1" outlineLevel="1" x14ac:dyDescent="0.25">
      <c r="A708" s="33" t="s">
        <v>807</v>
      </c>
      <c r="B708" s="33" t="s">
        <v>26</v>
      </c>
      <c r="C708" s="33">
        <v>160</v>
      </c>
      <c r="D708" s="33">
        <v>290</v>
      </c>
      <c r="E708" s="33">
        <f t="shared" si="103"/>
        <v>181.25</v>
      </c>
      <c r="F708" s="33">
        <f t="shared" si="104"/>
        <v>81.25</v>
      </c>
      <c r="G708" s="33"/>
    </row>
    <row r="709" spans="1:7" s="32" customFormat="1" ht="78.75" hidden="1" outlineLevel="1" x14ac:dyDescent="0.25">
      <c r="A709" s="33" t="s">
        <v>808</v>
      </c>
      <c r="B709" s="33" t="s">
        <v>26</v>
      </c>
      <c r="C709" s="33">
        <v>60</v>
      </c>
      <c r="D709" s="33"/>
      <c r="E709" s="33">
        <f t="shared" si="103"/>
        <v>0</v>
      </c>
      <c r="F709" s="33">
        <f t="shared" si="104"/>
        <v>-100</v>
      </c>
      <c r="G709" s="33" t="s">
        <v>802</v>
      </c>
    </row>
    <row r="710" spans="1:7" s="32" customFormat="1" ht="47.25" hidden="1" outlineLevel="1" x14ac:dyDescent="0.25">
      <c r="A710" s="33" t="s">
        <v>810</v>
      </c>
      <c r="B710" s="33" t="s">
        <v>26</v>
      </c>
      <c r="C710" s="33">
        <v>1</v>
      </c>
      <c r="D710" s="33">
        <v>0</v>
      </c>
      <c r="E710" s="33">
        <f t="shared" si="103"/>
        <v>0</v>
      </c>
      <c r="F710" s="33">
        <f t="shared" si="104"/>
        <v>-100</v>
      </c>
      <c r="G710" s="33" t="s">
        <v>809</v>
      </c>
    </row>
    <row r="711" spans="1:7" s="32" customFormat="1" ht="78.75" hidden="1" outlineLevel="1" x14ac:dyDescent="0.25">
      <c r="A711" s="33" t="s">
        <v>811</v>
      </c>
      <c r="B711" s="33" t="s">
        <v>437</v>
      </c>
      <c r="C711" s="33">
        <v>70</v>
      </c>
      <c r="D711" s="33">
        <v>90</v>
      </c>
      <c r="E711" s="33">
        <f t="shared" si="103"/>
        <v>128.57142857142858</v>
      </c>
      <c r="F711" s="33">
        <f t="shared" si="104"/>
        <v>28.571428571428584</v>
      </c>
      <c r="G711" s="33" t="s">
        <v>812</v>
      </c>
    </row>
    <row r="712" spans="1:7" s="32" customFormat="1" ht="94.5" hidden="1" outlineLevel="1" x14ac:dyDescent="0.25">
      <c r="A712" s="33" t="s">
        <v>813</v>
      </c>
      <c r="B712" s="33" t="s">
        <v>26</v>
      </c>
      <c r="C712" s="33">
        <v>61</v>
      </c>
      <c r="D712" s="33">
        <v>0</v>
      </c>
      <c r="E712" s="33">
        <f t="shared" si="103"/>
        <v>0</v>
      </c>
      <c r="F712" s="33">
        <f t="shared" si="104"/>
        <v>-100</v>
      </c>
      <c r="G712" s="33" t="s">
        <v>814</v>
      </c>
    </row>
    <row r="713" spans="1:7" s="32" customFormat="1" ht="126" hidden="1" outlineLevel="1" x14ac:dyDescent="0.25">
      <c r="A713" s="33" t="s">
        <v>815</v>
      </c>
      <c r="B713" s="33" t="s">
        <v>437</v>
      </c>
      <c r="C713" s="33">
        <v>30</v>
      </c>
      <c r="D713" s="33">
        <v>26</v>
      </c>
      <c r="E713" s="33">
        <f t="shared" si="103"/>
        <v>86.666666666666671</v>
      </c>
      <c r="F713" s="33">
        <f t="shared" si="104"/>
        <v>-13.333333333333329</v>
      </c>
      <c r="G713" s="55" t="s">
        <v>820</v>
      </c>
    </row>
    <row r="714" spans="1:7" s="32" customFormat="1" ht="173.25" hidden="1" outlineLevel="1" x14ac:dyDescent="0.25">
      <c r="A714" s="33" t="s">
        <v>816</v>
      </c>
      <c r="B714" s="33" t="s">
        <v>437</v>
      </c>
      <c r="C714" s="33">
        <v>15</v>
      </c>
      <c r="D714" s="33">
        <v>15</v>
      </c>
      <c r="E714" s="33">
        <f t="shared" si="103"/>
        <v>100</v>
      </c>
      <c r="F714" s="33">
        <f t="shared" si="104"/>
        <v>0</v>
      </c>
      <c r="G714" s="55" t="s">
        <v>821</v>
      </c>
    </row>
    <row r="715" spans="1:7" s="32" customFormat="1" ht="157.5" hidden="1" outlineLevel="1" x14ac:dyDescent="0.25">
      <c r="A715" s="33" t="s">
        <v>818</v>
      </c>
      <c r="B715" s="33" t="s">
        <v>437</v>
      </c>
      <c r="C715" s="33">
        <v>90</v>
      </c>
      <c r="D715" s="33">
        <v>0</v>
      </c>
      <c r="E715" s="33">
        <f t="shared" si="103"/>
        <v>0</v>
      </c>
      <c r="F715" s="33">
        <f t="shared" si="104"/>
        <v>-100</v>
      </c>
      <c r="G715" s="55" t="s">
        <v>819</v>
      </c>
    </row>
    <row r="716" spans="1:7" s="32" customFormat="1" ht="112.5" hidden="1" outlineLevel="1" x14ac:dyDescent="0.25">
      <c r="A716" s="33" t="s">
        <v>822</v>
      </c>
      <c r="B716" s="33" t="s">
        <v>437</v>
      </c>
      <c r="C716" s="33">
        <v>10</v>
      </c>
      <c r="D716" s="33">
        <v>13</v>
      </c>
      <c r="E716" s="33">
        <f t="shared" si="103"/>
        <v>130</v>
      </c>
      <c r="F716" s="33">
        <f t="shared" si="104"/>
        <v>30</v>
      </c>
      <c r="G716" s="55" t="s">
        <v>817</v>
      </c>
    </row>
    <row r="717" spans="1:7" s="32" customFormat="1" ht="110.25" hidden="1" outlineLevel="1" x14ac:dyDescent="0.25">
      <c r="A717" s="33" t="s">
        <v>823</v>
      </c>
      <c r="B717" s="33" t="s">
        <v>26</v>
      </c>
      <c r="C717" s="33">
        <v>22</v>
      </c>
      <c r="D717" s="33">
        <v>22</v>
      </c>
      <c r="E717" s="33">
        <f t="shared" si="103"/>
        <v>100</v>
      </c>
      <c r="F717" s="33">
        <f t="shared" si="104"/>
        <v>0</v>
      </c>
      <c r="G717" s="33"/>
    </row>
    <row r="718" spans="1:7" s="32" customFormat="1" ht="157.5" hidden="1" outlineLevel="1" x14ac:dyDescent="0.25">
      <c r="A718" s="33" t="s">
        <v>824</v>
      </c>
      <c r="B718" s="33" t="s">
        <v>26</v>
      </c>
      <c r="C718" s="33">
        <v>39</v>
      </c>
      <c r="D718" s="33">
        <v>39</v>
      </c>
      <c r="E718" s="33">
        <f t="shared" si="103"/>
        <v>100</v>
      </c>
      <c r="F718" s="33">
        <f t="shared" si="104"/>
        <v>0</v>
      </c>
      <c r="G718" s="33"/>
    </row>
    <row r="719" spans="1:7" s="32" customFormat="1" ht="135" hidden="1" outlineLevel="1" x14ac:dyDescent="0.25">
      <c r="A719" s="33" t="s">
        <v>825</v>
      </c>
      <c r="B719" s="33" t="s">
        <v>437</v>
      </c>
      <c r="C719" s="33">
        <v>71</v>
      </c>
      <c r="D719" s="33">
        <v>66</v>
      </c>
      <c r="E719" s="33">
        <f t="shared" si="103"/>
        <v>92.957746478873233</v>
      </c>
      <c r="F719" s="33">
        <f t="shared" si="104"/>
        <v>-7.0422535211267672</v>
      </c>
      <c r="G719" s="55" t="s">
        <v>826</v>
      </c>
    </row>
    <row r="720" spans="1:7" s="32" customFormat="1" ht="94.5" hidden="1" outlineLevel="1" x14ac:dyDescent="0.25">
      <c r="A720" s="33" t="s">
        <v>827</v>
      </c>
      <c r="B720" s="33" t="s">
        <v>437</v>
      </c>
      <c r="C720" s="33">
        <v>85</v>
      </c>
      <c r="D720" s="33">
        <v>85</v>
      </c>
      <c r="E720" s="33">
        <f t="shared" si="103"/>
        <v>100</v>
      </c>
      <c r="F720" s="33">
        <f t="shared" si="104"/>
        <v>0</v>
      </c>
      <c r="G720" s="33"/>
    </row>
    <row r="721" spans="1:7" s="32" customFormat="1" ht="157.5" hidden="1" outlineLevel="1" x14ac:dyDescent="0.25">
      <c r="A721" s="33" t="s">
        <v>828</v>
      </c>
      <c r="B721" s="33" t="s">
        <v>437</v>
      </c>
      <c r="C721" s="33">
        <v>75</v>
      </c>
      <c r="D721" s="33">
        <v>75</v>
      </c>
      <c r="E721" s="33">
        <f t="shared" si="103"/>
        <v>100</v>
      </c>
      <c r="F721" s="33">
        <f t="shared" si="104"/>
        <v>0</v>
      </c>
      <c r="G721" s="33"/>
    </row>
    <row r="722" spans="1:7" s="32" customFormat="1" ht="78.75" hidden="1" outlineLevel="1" x14ac:dyDescent="0.25">
      <c r="A722" s="33" t="s">
        <v>829</v>
      </c>
      <c r="B722" s="33" t="s">
        <v>437</v>
      </c>
      <c r="C722" s="33">
        <v>81</v>
      </c>
      <c r="D722" s="33">
        <v>81</v>
      </c>
      <c r="E722" s="33">
        <f t="shared" si="103"/>
        <v>100</v>
      </c>
      <c r="F722" s="33">
        <f t="shared" si="104"/>
        <v>0</v>
      </c>
      <c r="G722" s="33"/>
    </row>
    <row r="723" spans="1:7" s="32" customFormat="1" ht="63" hidden="1" outlineLevel="1" x14ac:dyDescent="0.25">
      <c r="A723" s="33" t="s">
        <v>830</v>
      </c>
      <c r="B723" s="33" t="s">
        <v>26</v>
      </c>
      <c r="C723" s="33">
        <v>3</v>
      </c>
      <c r="D723" s="33">
        <v>3</v>
      </c>
      <c r="E723" s="33">
        <f t="shared" si="103"/>
        <v>100</v>
      </c>
      <c r="F723" s="33">
        <f t="shared" si="104"/>
        <v>0</v>
      </c>
      <c r="G723" s="33"/>
    </row>
    <row r="724" spans="1:7" s="32" customFormat="1" ht="94.5" hidden="1" outlineLevel="1" x14ac:dyDescent="0.25">
      <c r="A724" s="33" t="s">
        <v>831</v>
      </c>
      <c r="B724" s="33" t="s">
        <v>26</v>
      </c>
      <c r="C724" s="33">
        <v>1</v>
      </c>
      <c r="D724" s="33">
        <v>1</v>
      </c>
      <c r="E724" s="33">
        <f t="shared" si="103"/>
        <v>100</v>
      </c>
      <c r="F724" s="33">
        <f t="shared" si="104"/>
        <v>0</v>
      </c>
      <c r="G724" s="33"/>
    </row>
    <row r="725" spans="1:7" s="32" customFormat="1" ht="15.75" hidden="1" outlineLevel="1" x14ac:dyDescent="0.25">
      <c r="A725" s="88" t="s">
        <v>1215</v>
      </c>
      <c r="B725" s="88"/>
      <c r="C725" s="88"/>
      <c r="D725" s="88"/>
      <c r="E725" s="88"/>
      <c r="F725" s="88">
        <f>F724+F723+F722+F721+F720+F719+F718+F717+F716+F715+F714+F713+F712+F711+F710+F709+F708+F707+F706+F705+F704+F703+F702+F701+F700+F699+F698+F697</f>
        <v>-980.55415828303148</v>
      </c>
      <c r="G725" s="88"/>
    </row>
    <row r="726" spans="1:7" s="32" customFormat="1" ht="15.75" hidden="1" outlineLevel="1" x14ac:dyDescent="0.25">
      <c r="A726" s="126" t="s">
        <v>832</v>
      </c>
      <c r="B726" s="127"/>
      <c r="C726" s="127"/>
      <c r="D726" s="127"/>
      <c r="E726" s="127"/>
      <c r="F726" s="127"/>
      <c r="G726" s="128"/>
    </row>
    <row r="727" spans="1:7" s="32" customFormat="1" ht="15.75" hidden="1" outlineLevel="1" x14ac:dyDescent="0.25">
      <c r="A727" s="145" t="s">
        <v>833</v>
      </c>
      <c r="B727" s="141"/>
      <c r="C727" s="141"/>
      <c r="D727" s="141"/>
      <c r="E727" s="141"/>
      <c r="F727" s="141"/>
      <c r="G727" s="142"/>
    </row>
    <row r="728" spans="1:7" s="32" customFormat="1" ht="173.25" hidden="1" outlineLevel="1" x14ac:dyDescent="0.25">
      <c r="A728" s="33" t="s">
        <v>834</v>
      </c>
      <c r="B728" s="33" t="s">
        <v>835</v>
      </c>
      <c r="C728" s="33">
        <v>70</v>
      </c>
      <c r="D728" s="33">
        <v>70</v>
      </c>
      <c r="E728" s="33">
        <f>D728/C728*100</f>
        <v>100</v>
      </c>
      <c r="F728" s="33">
        <f>E728-100</f>
        <v>0</v>
      </c>
      <c r="G728" s="33"/>
    </row>
    <row r="729" spans="1:7" s="32" customFormat="1" ht="173.25" hidden="1" outlineLevel="1" x14ac:dyDescent="0.25">
      <c r="A729" s="33" t="s">
        <v>1032</v>
      </c>
      <c r="B729" s="33" t="s">
        <v>437</v>
      </c>
      <c r="C729" s="33">
        <v>49</v>
      </c>
      <c r="D729" s="33">
        <v>50</v>
      </c>
      <c r="E729" s="33">
        <f t="shared" ref="E729:E733" si="105">D729/C729*100</f>
        <v>102.04081632653062</v>
      </c>
      <c r="F729" s="33">
        <f t="shared" ref="F729:F733" si="106">E729-100</f>
        <v>2.0408163265306172</v>
      </c>
      <c r="G729" s="33"/>
    </row>
    <row r="730" spans="1:7" s="32" customFormat="1" ht="78.75" hidden="1" outlineLevel="1" x14ac:dyDescent="0.25">
      <c r="A730" s="33" t="s">
        <v>1033</v>
      </c>
      <c r="B730" s="33" t="s">
        <v>437</v>
      </c>
      <c r="C730" s="33">
        <v>46.7</v>
      </c>
      <c r="D730" s="33">
        <v>46.8</v>
      </c>
      <c r="E730" s="33">
        <f t="shared" si="105"/>
        <v>100.21413276231262</v>
      </c>
      <c r="F730" s="33">
        <f t="shared" si="106"/>
        <v>0.21413276231261591</v>
      </c>
      <c r="G730" s="33"/>
    </row>
    <row r="731" spans="1:7" s="32" customFormat="1" ht="63" hidden="1" outlineLevel="1" x14ac:dyDescent="0.25">
      <c r="A731" s="33" t="s">
        <v>1034</v>
      </c>
      <c r="B731" s="33" t="s">
        <v>437</v>
      </c>
      <c r="C731" s="33">
        <v>67.8</v>
      </c>
      <c r="D731" s="33">
        <v>67.8</v>
      </c>
      <c r="E731" s="33">
        <f t="shared" si="105"/>
        <v>100</v>
      </c>
      <c r="F731" s="33">
        <f t="shared" si="106"/>
        <v>0</v>
      </c>
      <c r="G731" s="33"/>
    </row>
    <row r="732" spans="1:7" s="32" customFormat="1" ht="110.25" hidden="1" outlineLevel="1" x14ac:dyDescent="0.25">
      <c r="A732" s="33" t="s">
        <v>1035</v>
      </c>
      <c r="B732" s="33" t="s">
        <v>12</v>
      </c>
      <c r="C732" s="33">
        <v>40</v>
      </c>
      <c r="D732" s="33">
        <v>40</v>
      </c>
      <c r="E732" s="33">
        <f t="shared" si="105"/>
        <v>100</v>
      </c>
      <c r="F732" s="33">
        <f t="shared" si="106"/>
        <v>0</v>
      </c>
      <c r="G732" s="33"/>
    </row>
    <row r="733" spans="1:7" s="32" customFormat="1" ht="110.25" hidden="1" outlineLevel="1" x14ac:dyDescent="0.25">
      <c r="A733" s="33" t="s">
        <v>1036</v>
      </c>
      <c r="B733" s="33" t="s">
        <v>437</v>
      </c>
      <c r="C733" s="33">
        <v>24.6</v>
      </c>
      <c r="D733" s="33">
        <v>31.6</v>
      </c>
      <c r="E733" s="33">
        <f t="shared" si="105"/>
        <v>128.45528455284551</v>
      </c>
      <c r="F733" s="33">
        <f t="shared" si="106"/>
        <v>28.455284552845512</v>
      </c>
      <c r="G733" s="33"/>
    </row>
    <row r="734" spans="1:7" s="32" customFormat="1" ht="15.75" hidden="1" outlineLevel="1" x14ac:dyDescent="0.25">
      <c r="A734" s="140" t="s">
        <v>1037</v>
      </c>
      <c r="B734" s="141"/>
      <c r="C734" s="141"/>
      <c r="D734" s="141"/>
      <c r="E734" s="141"/>
      <c r="F734" s="141"/>
      <c r="G734" s="142"/>
    </row>
    <row r="735" spans="1:7" s="32" customFormat="1" ht="141.75" hidden="1" outlineLevel="1" x14ac:dyDescent="0.25">
      <c r="A735" s="70" t="s">
        <v>1038</v>
      </c>
      <c r="B735" s="70" t="s">
        <v>437</v>
      </c>
      <c r="C735" s="70">
        <v>100</v>
      </c>
      <c r="D735" s="70">
        <v>100</v>
      </c>
      <c r="E735" s="70">
        <f>D735/C735*100</f>
        <v>100</v>
      </c>
      <c r="F735" s="70">
        <f>E735-100</f>
        <v>0</v>
      </c>
      <c r="G735" s="33"/>
    </row>
    <row r="736" spans="1:7" s="32" customFormat="1" ht="78.75" hidden="1" outlineLevel="1" x14ac:dyDescent="0.25">
      <c r="A736" s="33" t="s">
        <v>1039</v>
      </c>
      <c r="B736" s="33" t="s">
        <v>437</v>
      </c>
      <c r="C736" s="33">
        <v>61.8</v>
      </c>
      <c r="D736" s="33">
        <v>61.8</v>
      </c>
      <c r="E736" s="70">
        <f t="shared" ref="E736:E743" si="107">D736/C736*100</f>
        <v>100</v>
      </c>
      <c r="F736" s="70">
        <f t="shared" ref="F736:F743" si="108">E736-100</f>
        <v>0</v>
      </c>
      <c r="G736" s="33"/>
    </row>
    <row r="737" spans="1:7" s="32" customFormat="1" ht="126" hidden="1" outlineLevel="1" x14ac:dyDescent="0.25">
      <c r="A737" s="33" t="s">
        <v>1040</v>
      </c>
      <c r="B737" s="33" t="s">
        <v>437</v>
      </c>
      <c r="C737" s="33">
        <v>25</v>
      </c>
      <c r="D737" s="33">
        <v>25</v>
      </c>
      <c r="E737" s="70">
        <f t="shared" si="107"/>
        <v>100</v>
      </c>
      <c r="F737" s="70">
        <f t="shared" si="108"/>
        <v>0</v>
      </c>
      <c r="G737" s="33"/>
    </row>
    <row r="738" spans="1:7" s="32" customFormat="1" ht="63" hidden="1" outlineLevel="1" x14ac:dyDescent="0.25">
      <c r="A738" s="33" t="s">
        <v>1041</v>
      </c>
      <c r="B738" s="33" t="s">
        <v>437</v>
      </c>
      <c r="C738" s="33">
        <v>50</v>
      </c>
      <c r="D738" s="33">
        <v>50</v>
      </c>
      <c r="E738" s="70">
        <f t="shared" si="107"/>
        <v>100</v>
      </c>
      <c r="F738" s="70">
        <f t="shared" si="108"/>
        <v>0</v>
      </c>
      <c r="G738" s="33"/>
    </row>
    <row r="739" spans="1:7" s="32" customFormat="1" ht="78.75" hidden="1" outlineLevel="1" x14ac:dyDescent="0.25">
      <c r="A739" s="33" t="s">
        <v>1042</v>
      </c>
      <c r="B739" s="33" t="s">
        <v>35</v>
      </c>
      <c r="C739" s="33">
        <v>1650</v>
      </c>
      <c r="D739" s="33">
        <v>1650</v>
      </c>
      <c r="E739" s="70">
        <f t="shared" si="107"/>
        <v>100</v>
      </c>
      <c r="F739" s="70">
        <f t="shared" si="108"/>
        <v>0</v>
      </c>
      <c r="G739" s="33"/>
    </row>
    <row r="740" spans="1:7" s="32" customFormat="1" ht="94.5" hidden="1" outlineLevel="1" x14ac:dyDescent="0.25">
      <c r="A740" s="33" t="s">
        <v>1043</v>
      </c>
      <c r="B740" s="33" t="s">
        <v>12</v>
      </c>
      <c r="C740" s="33">
        <v>48.5</v>
      </c>
      <c r="D740" s="33">
        <v>48.5</v>
      </c>
      <c r="E740" s="70">
        <f t="shared" si="107"/>
        <v>100</v>
      </c>
      <c r="F740" s="70">
        <f t="shared" si="108"/>
        <v>0</v>
      </c>
      <c r="G740" s="33"/>
    </row>
    <row r="741" spans="1:7" s="32" customFormat="1" ht="126" hidden="1" outlineLevel="1" x14ac:dyDescent="0.25">
      <c r="A741" s="33" t="s">
        <v>1044</v>
      </c>
      <c r="B741" s="33" t="s">
        <v>437</v>
      </c>
      <c r="C741" s="33">
        <v>26</v>
      </c>
      <c r="D741" s="33">
        <v>26</v>
      </c>
      <c r="E741" s="70">
        <f t="shared" si="107"/>
        <v>100</v>
      </c>
      <c r="F741" s="70">
        <f t="shared" si="108"/>
        <v>0</v>
      </c>
      <c r="G741" s="33"/>
    </row>
    <row r="742" spans="1:7" s="32" customFormat="1" ht="94.5" hidden="1" outlineLevel="1" x14ac:dyDescent="0.25">
      <c r="A742" s="33" t="s">
        <v>1045</v>
      </c>
      <c r="B742" s="33" t="s">
        <v>1046</v>
      </c>
      <c r="C742" s="33">
        <v>512</v>
      </c>
      <c r="D742" s="33">
        <v>410</v>
      </c>
      <c r="E742" s="70">
        <f t="shared" si="107"/>
        <v>80.078125</v>
      </c>
      <c r="F742" s="70">
        <f t="shared" si="108"/>
        <v>-19.921875</v>
      </c>
      <c r="G742" s="33"/>
    </row>
    <row r="743" spans="1:7" s="32" customFormat="1" ht="94.5" hidden="1" outlineLevel="1" x14ac:dyDescent="0.25">
      <c r="A743" s="33" t="s">
        <v>1047</v>
      </c>
      <c r="B743" s="33" t="s">
        <v>1046</v>
      </c>
      <c r="C743" s="33">
        <v>835</v>
      </c>
      <c r="D743" s="33">
        <v>536</v>
      </c>
      <c r="E743" s="70">
        <f t="shared" si="107"/>
        <v>64.191616766467064</v>
      </c>
      <c r="F743" s="70">
        <f t="shared" si="108"/>
        <v>-35.808383233532936</v>
      </c>
      <c r="G743" s="33"/>
    </row>
    <row r="744" spans="1:7" s="32" customFormat="1" ht="15.75" hidden="1" outlineLevel="1" x14ac:dyDescent="0.25">
      <c r="A744" s="140" t="s">
        <v>1048</v>
      </c>
      <c r="B744" s="141"/>
      <c r="C744" s="141"/>
      <c r="D744" s="141"/>
      <c r="E744" s="141"/>
      <c r="F744" s="141"/>
      <c r="G744" s="142"/>
    </row>
    <row r="745" spans="1:7" s="32" customFormat="1" ht="63" hidden="1" outlineLevel="1" x14ac:dyDescent="0.25">
      <c r="A745" s="33" t="s">
        <v>1049</v>
      </c>
      <c r="B745" s="33" t="s">
        <v>35</v>
      </c>
      <c r="C745" s="33">
        <v>54424</v>
      </c>
      <c r="D745" s="33">
        <v>69593</v>
      </c>
      <c r="E745" s="33">
        <f>D745/C745*100</f>
        <v>127.87189475231516</v>
      </c>
      <c r="F745" s="33">
        <f>E745-100</f>
        <v>27.871894752315157</v>
      </c>
      <c r="G745" s="33"/>
    </row>
    <row r="746" spans="1:7" s="32" customFormat="1" ht="78.75" hidden="1" outlineLevel="1" x14ac:dyDescent="0.25">
      <c r="A746" s="33" t="s">
        <v>1050</v>
      </c>
      <c r="B746" s="33" t="s">
        <v>35</v>
      </c>
      <c r="C746" s="33">
        <v>261</v>
      </c>
      <c r="D746" s="33">
        <v>363</v>
      </c>
      <c r="E746" s="33">
        <f t="shared" ref="E746:E749" si="109">D746/C746*100</f>
        <v>139.08045977011494</v>
      </c>
      <c r="F746" s="33">
        <f t="shared" ref="F746:F749" si="110">E746-100</f>
        <v>39.080459770114942</v>
      </c>
      <c r="G746" s="33"/>
    </row>
    <row r="747" spans="1:7" s="32" customFormat="1" ht="15.75" hidden="1" outlineLevel="1" x14ac:dyDescent="0.25">
      <c r="A747" s="33" t="s">
        <v>1051</v>
      </c>
      <c r="B747" s="33" t="s">
        <v>350</v>
      </c>
      <c r="C747" s="33">
        <v>5</v>
      </c>
      <c r="D747" s="33">
        <v>0</v>
      </c>
      <c r="E747" s="33">
        <f t="shared" si="109"/>
        <v>0</v>
      </c>
      <c r="F747" s="33">
        <f t="shared" si="110"/>
        <v>-100</v>
      </c>
      <c r="G747" s="33"/>
    </row>
    <row r="748" spans="1:7" s="32" customFormat="1" ht="15.75" hidden="1" outlineLevel="1" x14ac:dyDescent="0.25">
      <c r="A748" s="33" t="s">
        <v>1052</v>
      </c>
      <c r="B748" s="33"/>
      <c r="C748" s="33">
        <v>3</v>
      </c>
      <c r="D748" s="33">
        <v>0</v>
      </c>
      <c r="E748" s="33">
        <f t="shared" si="109"/>
        <v>0</v>
      </c>
      <c r="F748" s="33">
        <f t="shared" si="110"/>
        <v>-100</v>
      </c>
      <c r="G748" s="33"/>
    </row>
    <row r="749" spans="1:7" s="32" customFormat="1" ht="15.75" hidden="1" outlineLevel="1" x14ac:dyDescent="0.25">
      <c r="A749" s="33" t="s">
        <v>1053</v>
      </c>
      <c r="B749" s="33"/>
      <c r="C749" s="33">
        <v>2</v>
      </c>
      <c r="D749" s="33">
        <v>0</v>
      </c>
      <c r="E749" s="33">
        <f t="shared" si="109"/>
        <v>0</v>
      </c>
      <c r="F749" s="33">
        <f t="shared" si="110"/>
        <v>-100</v>
      </c>
      <c r="G749" s="33"/>
    </row>
    <row r="750" spans="1:7" s="32" customFormat="1" ht="15.75" hidden="1" outlineLevel="1" x14ac:dyDescent="0.25">
      <c r="A750" s="140" t="s">
        <v>1054</v>
      </c>
      <c r="B750" s="141"/>
      <c r="C750" s="141"/>
      <c r="D750" s="141"/>
      <c r="E750" s="141"/>
      <c r="F750" s="141"/>
      <c r="G750" s="141"/>
    </row>
    <row r="751" spans="1:7" s="32" customFormat="1" ht="31.5" hidden="1" outlineLevel="1" x14ac:dyDescent="0.25">
      <c r="A751" s="70" t="s">
        <v>1055</v>
      </c>
      <c r="B751" s="70" t="s">
        <v>35</v>
      </c>
      <c r="C751" s="70">
        <v>206000</v>
      </c>
      <c r="D751" s="70">
        <v>206000</v>
      </c>
      <c r="E751" s="70">
        <f>D751/C751*100</f>
        <v>100</v>
      </c>
      <c r="F751" s="70">
        <f>E751-100</f>
        <v>0</v>
      </c>
      <c r="G751" s="33"/>
    </row>
    <row r="752" spans="1:7" s="32" customFormat="1" ht="31.5" hidden="1" outlineLevel="1" x14ac:dyDescent="0.25">
      <c r="A752" s="33" t="s">
        <v>1056</v>
      </c>
      <c r="B752" s="33" t="s">
        <v>35</v>
      </c>
      <c r="C752" s="33">
        <v>14641</v>
      </c>
      <c r="D752" s="33">
        <v>14641</v>
      </c>
      <c r="E752" s="70">
        <f t="shared" ref="E752:E757" si="111">D752/C752*100</f>
        <v>100</v>
      </c>
      <c r="F752" s="70">
        <f t="shared" ref="F752:F757" si="112">E752-100</f>
        <v>0</v>
      </c>
      <c r="G752" s="33"/>
    </row>
    <row r="753" spans="1:7" s="32" customFormat="1" ht="63" hidden="1" outlineLevel="1" x14ac:dyDescent="0.25">
      <c r="A753" s="33" t="s">
        <v>1057</v>
      </c>
      <c r="B753" s="33" t="s">
        <v>26</v>
      </c>
      <c r="C753" s="33">
        <v>62</v>
      </c>
      <c r="D753" s="33">
        <v>97</v>
      </c>
      <c r="E753" s="70">
        <f t="shared" si="111"/>
        <v>156.45161290322579</v>
      </c>
      <c r="F753" s="70">
        <f t="shared" si="112"/>
        <v>56.451612903225794</v>
      </c>
      <c r="G753" s="33"/>
    </row>
    <row r="754" spans="1:7" s="32" customFormat="1" ht="31.5" hidden="1" outlineLevel="1" x14ac:dyDescent="0.25">
      <c r="A754" s="33" t="s">
        <v>1058</v>
      </c>
      <c r="B754" s="33" t="s">
        <v>35</v>
      </c>
      <c r="C754" s="33">
        <v>73</v>
      </c>
      <c r="D754" s="33">
        <v>73</v>
      </c>
      <c r="E754" s="70">
        <f t="shared" si="111"/>
        <v>100</v>
      </c>
      <c r="F754" s="70">
        <f t="shared" si="112"/>
        <v>0</v>
      </c>
      <c r="G754" s="33"/>
    </row>
    <row r="755" spans="1:7" s="32" customFormat="1" ht="31.5" hidden="1" outlineLevel="1" x14ac:dyDescent="0.25">
      <c r="A755" s="33" t="s">
        <v>1059</v>
      </c>
      <c r="B755" s="33" t="s">
        <v>26</v>
      </c>
      <c r="C755" s="33">
        <v>135</v>
      </c>
      <c r="D755" s="33">
        <v>135</v>
      </c>
      <c r="E755" s="70">
        <f t="shared" si="111"/>
        <v>100</v>
      </c>
      <c r="F755" s="70">
        <f t="shared" si="112"/>
        <v>0</v>
      </c>
      <c r="G755" s="33"/>
    </row>
    <row r="756" spans="1:7" s="32" customFormat="1" ht="63" hidden="1" outlineLevel="1" x14ac:dyDescent="0.25">
      <c r="A756" s="33" t="s">
        <v>1060</v>
      </c>
      <c r="B756" s="33" t="s">
        <v>1061</v>
      </c>
      <c r="C756" s="33">
        <v>3</v>
      </c>
      <c r="D756" s="33">
        <v>3</v>
      </c>
      <c r="E756" s="70">
        <f t="shared" si="111"/>
        <v>100</v>
      </c>
      <c r="F756" s="70">
        <f t="shared" si="112"/>
        <v>0</v>
      </c>
      <c r="G756" s="33"/>
    </row>
    <row r="757" spans="1:7" s="32" customFormat="1" ht="126" hidden="1" outlineLevel="1" x14ac:dyDescent="0.25">
      <c r="A757" s="33" t="s">
        <v>1062</v>
      </c>
      <c r="B757" s="33" t="s">
        <v>437</v>
      </c>
      <c r="C757" s="33">
        <v>38.200000000000003</v>
      </c>
      <c r="D757" s="33">
        <v>38.200000000000003</v>
      </c>
      <c r="E757" s="70">
        <f t="shared" si="111"/>
        <v>100</v>
      </c>
      <c r="F757" s="70">
        <f t="shared" si="112"/>
        <v>0</v>
      </c>
      <c r="G757" s="33"/>
    </row>
    <row r="758" spans="1:7" s="32" customFormat="1" ht="15.75" hidden="1" outlineLevel="1" x14ac:dyDescent="0.25">
      <c r="A758" s="140" t="s">
        <v>1063</v>
      </c>
      <c r="B758" s="141"/>
      <c r="C758" s="141"/>
      <c r="D758" s="141"/>
      <c r="E758" s="141"/>
      <c r="F758" s="141"/>
      <c r="G758" s="142"/>
    </row>
    <row r="759" spans="1:7" s="32" customFormat="1" ht="110.25" hidden="1" outlineLevel="1" x14ac:dyDescent="0.25">
      <c r="A759" s="33" t="s">
        <v>1064</v>
      </c>
      <c r="B759" s="33" t="s">
        <v>437</v>
      </c>
      <c r="C759" s="33">
        <v>20.6</v>
      </c>
      <c r="D759" s="33">
        <v>15.4</v>
      </c>
      <c r="E759" s="33">
        <f>D759/C759*100</f>
        <v>74.757281553398059</v>
      </c>
      <c r="F759" s="33">
        <f>E759-100</f>
        <v>-25.242718446601941</v>
      </c>
      <c r="G759" s="33"/>
    </row>
    <row r="760" spans="1:7" s="32" customFormat="1" ht="94.5" hidden="1" outlineLevel="1" x14ac:dyDescent="0.25">
      <c r="A760" s="33" t="s">
        <v>1065</v>
      </c>
      <c r="B760" s="33" t="s">
        <v>437</v>
      </c>
      <c r="C760" s="33">
        <v>24.5</v>
      </c>
      <c r="D760" s="33">
        <v>25</v>
      </c>
      <c r="E760" s="33">
        <f t="shared" ref="E760:E761" si="113">D760/C760*100</f>
        <v>102.04081632653062</v>
      </c>
      <c r="F760" s="33">
        <f t="shared" ref="F760:F761" si="114">E760-100</f>
        <v>2.0408163265306172</v>
      </c>
      <c r="G760" s="33"/>
    </row>
    <row r="761" spans="1:7" s="32" customFormat="1" ht="63" hidden="1" outlineLevel="1" x14ac:dyDescent="0.25">
      <c r="A761" s="70" t="s">
        <v>1066</v>
      </c>
      <c r="B761" s="70" t="s">
        <v>437</v>
      </c>
      <c r="C761" s="70">
        <v>80</v>
      </c>
      <c r="D761" s="70">
        <v>80</v>
      </c>
      <c r="E761" s="33">
        <f t="shared" si="113"/>
        <v>100</v>
      </c>
      <c r="F761" s="33">
        <f t="shared" si="114"/>
        <v>0</v>
      </c>
      <c r="G761" s="33"/>
    </row>
    <row r="762" spans="1:7" s="32" customFormat="1" ht="15.75" hidden="1" outlineLevel="1" x14ac:dyDescent="0.25">
      <c r="A762" s="140" t="s">
        <v>1067</v>
      </c>
      <c r="B762" s="141"/>
      <c r="C762" s="141"/>
      <c r="D762" s="141"/>
      <c r="E762" s="141"/>
      <c r="F762" s="141"/>
      <c r="G762" s="142"/>
    </row>
    <row r="763" spans="1:7" s="32" customFormat="1" ht="94.5" hidden="1" outlineLevel="1" x14ac:dyDescent="0.25">
      <c r="A763" s="33" t="s">
        <v>1068</v>
      </c>
      <c r="B763" s="33" t="s">
        <v>437</v>
      </c>
      <c r="C763" s="33">
        <v>50.6</v>
      </c>
      <c r="D763" s="33">
        <v>50.6</v>
      </c>
      <c r="E763" s="33">
        <f>D763/C763*100</f>
        <v>100</v>
      </c>
      <c r="F763" s="33">
        <f>E763-100</f>
        <v>0</v>
      </c>
      <c r="G763" s="33"/>
    </row>
    <row r="764" spans="1:7" s="32" customFormat="1" ht="78.75" hidden="1" outlineLevel="1" x14ac:dyDescent="0.25">
      <c r="A764" s="70" t="s">
        <v>1069</v>
      </c>
      <c r="B764" s="70" t="s">
        <v>437</v>
      </c>
      <c r="C764" s="70">
        <v>80</v>
      </c>
      <c r="D764" s="70">
        <v>70.5</v>
      </c>
      <c r="E764" s="33">
        <f t="shared" ref="E764:E775" si="115">D764/C764*100</f>
        <v>88.125</v>
      </c>
      <c r="F764" s="33">
        <f t="shared" ref="F764:F775" si="116">E764-100</f>
        <v>-11.875</v>
      </c>
      <c r="G764" s="33"/>
    </row>
    <row r="765" spans="1:7" s="32" customFormat="1" ht="47.25" hidden="1" outlineLevel="1" x14ac:dyDescent="0.25">
      <c r="A765" s="33" t="s">
        <v>1070</v>
      </c>
      <c r="B765" s="33" t="s">
        <v>26</v>
      </c>
      <c r="C765" s="33">
        <v>2917</v>
      </c>
      <c r="D765" s="33">
        <v>2952</v>
      </c>
      <c r="E765" s="33">
        <f t="shared" si="115"/>
        <v>101.19986287281452</v>
      </c>
      <c r="F765" s="33">
        <f t="shared" si="116"/>
        <v>1.1998628728145206</v>
      </c>
      <c r="G765" s="33"/>
    </row>
    <row r="766" spans="1:7" s="32" customFormat="1" ht="15.75" hidden="1" outlineLevel="1" x14ac:dyDescent="0.25">
      <c r="A766" s="33" t="s">
        <v>1071</v>
      </c>
      <c r="B766" s="33" t="s">
        <v>26</v>
      </c>
      <c r="C766" s="33">
        <v>865</v>
      </c>
      <c r="D766" s="33">
        <v>861</v>
      </c>
      <c r="E766" s="33">
        <f t="shared" si="115"/>
        <v>99.537572254335259</v>
      </c>
      <c r="F766" s="33">
        <f t="shared" si="116"/>
        <v>-0.46242774566474054</v>
      </c>
      <c r="G766" s="33"/>
    </row>
    <row r="767" spans="1:7" s="32" customFormat="1" ht="15.75" hidden="1" outlineLevel="1" x14ac:dyDescent="0.25">
      <c r="A767" s="33" t="s">
        <v>1072</v>
      </c>
      <c r="B767" s="33" t="s">
        <v>26</v>
      </c>
      <c r="C767" s="33">
        <v>2052</v>
      </c>
      <c r="D767" s="33">
        <v>2091</v>
      </c>
      <c r="E767" s="33">
        <f t="shared" si="115"/>
        <v>101.90058479532165</v>
      </c>
      <c r="F767" s="33">
        <f t="shared" si="116"/>
        <v>1.9005847953216488</v>
      </c>
      <c r="G767" s="33"/>
    </row>
    <row r="768" spans="1:7" s="32" customFormat="1" ht="31.5" hidden="1" outlineLevel="1" x14ac:dyDescent="0.25">
      <c r="A768" s="33" t="s">
        <v>1073</v>
      </c>
      <c r="B768" s="33" t="s">
        <v>26</v>
      </c>
      <c r="C768" s="33">
        <v>102</v>
      </c>
      <c r="D768" s="33">
        <v>100</v>
      </c>
      <c r="E768" s="33">
        <f t="shared" si="115"/>
        <v>98.039215686274503</v>
      </c>
      <c r="F768" s="33">
        <f t="shared" si="116"/>
        <v>-1.9607843137254974</v>
      </c>
      <c r="G768" s="33"/>
    </row>
    <row r="769" spans="1:7" s="32" customFormat="1" ht="15.75" hidden="1" outlineLevel="1" x14ac:dyDescent="0.25">
      <c r="A769" s="33" t="s">
        <v>1074</v>
      </c>
      <c r="B769" s="33" t="s">
        <v>437</v>
      </c>
      <c r="C769" s="33">
        <v>26.3</v>
      </c>
      <c r="D769" s="33">
        <v>25.3</v>
      </c>
      <c r="E769" s="33">
        <f t="shared" si="115"/>
        <v>96.197718631178702</v>
      </c>
      <c r="F769" s="33">
        <f t="shared" si="116"/>
        <v>-3.8022813688212977</v>
      </c>
      <c r="G769" s="33"/>
    </row>
    <row r="770" spans="1:7" s="32" customFormat="1" ht="31.5" hidden="1" outlineLevel="1" x14ac:dyDescent="0.25">
      <c r="A770" s="33" t="s">
        <v>1075</v>
      </c>
      <c r="B770" s="33" t="s">
        <v>437</v>
      </c>
      <c r="C770" s="33">
        <v>50</v>
      </c>
      <c r="D770" s="33">
        <v>49.6</v>
      </c>
      <c r="E770" s="33">
        <f t="shared" si="115"/>
        <v>99.2</v>
      </c>
      <c r="F770" s="33">
        <f t="shared" si="116"/>
        <v>-0.79999999999999716</v>
      </c>
      <c r="G770" s="33"/>
    </row>
    <row r="771" spans="1:7" s="32" customFormat="1" ht="31.5" hidden="1" outlineLevel="1" x14ac:dyDescent="0.25">
      <c r="A771" s="33" t="s">
        <v>1076</v>
      </c>
      <c r="B771" s="33" t="s">
        <v>35</v>
      </c>
      <c r="C771" s="33">
        <v>77990</v>
      </c>
      <c r="D771" s="33">
        <v>78000</v>
      </c>
      <c r="E771" s="33">
        <f t="shared" si="115"/>
        <v>100.01282215668677</v>
      </c>
      <c r="F771" s="33">
        <f t="shared" si="116"/>
        <v>1.2822156686766562E-2</v>
      </c>
      <c r="G771" s="33"/>
    </row>
    <row r="772" spans="1:7" s="32" customFormat="1" ht="63" hidden="1" outlineLevel="1" x14ac:dyDescent="0.25">
      <c r="A772" s="33" t="s">
        <v>1077</v>
      </c>
      <c r="B772" s="33" t="s">
        <v>437</v>
      </c>
      <c r="C772" s="33">
        <v>39</v>
      </c>
      <c r="D772" s="33">
        <v>35</v>
      </c>
      <c r="E772" s="33">
        <f t="shared" si="115"/>
        <v>89.743589743589752</v>
      </c>
      <c r="F772" s="33">
        <f t="shared" si="116"/>
        <v>-10.256410256410248</v>
      </c>
      <c r="G772" s="33"/>
    </row>
    <row r="773" spans="1:7" s="32" customFormat="1" ht="110.25" hidden="1" outlineLevel="1" x14ac:dyDescent="0.25">
      <c r="A773" s="33" t="s">
        <v>1078</v>
      </c>
      <c r="B773" s="33" t="s">
        <v>437</v>
      </c>
      <c r="C773" s="33">
        <v>90</v>
      </c>
      <c r="D773" s="33">
        <v>90</v>
      </c>
      <c r="E773" s="33">
        <f t="shared" si="115"/>
        <v>100</v>
      </c>
      <c r="F773" s="33">
        <f t="shared" si="116"/>
        <v>0</v>
      </c>
      <c r="G773" s="33"/>
    </row>
    <row r="774" spans="1:7" s="32" customFormat="1" ht="63" hidden="1" outlineLevel="1" x14ac:dyDescent="0.25">
      <c r="A774" s="33" t="s">
        <v>1079</v>
      </c>
      <c r="B774" s="33" t="s">
        <v>26</v>
      </c>
      <c r="C774" s="33">
        <v>885</v>
      </c>
      <c r="D774" s="33">
        <v>885</v>
      </c>
      <c r="E774" s="33">
        <f t="shared" si="115"/>
        <v>100</v>
      </c>
      <c r="F774" s="33">
        <f t="shared" si="116"/>
        <v>0</v>
      </c>
      <c r="G774" s="33"/>
    </row>
    <row r="775" spans="1:7" s="32" customFormat="1" ht="94.5" hidden="1" outlineLevel="1" x14ac:dyDescent="0.25">
      <c r="A775" s="33" t="s">
        <v>1080</v>
      </c>
      <c r="B775" s="33" t="s">
        <v>358</v>
      </c>
      <c r="C775" s="33">
        <v>21201</v>
      </c>
      <c r="D775" s="33">
        <v>21201</v>
      </c>
      <c r="E775" s="33">
        <f t="shared" si="115"/>
        <v>100</v>
      </c>
      <c r="F775" s="33">
        <f t="shared" si="116"/>
        <v>0</v>
      </c>
      <c r="G775" s="33"/>
    </row>
    <row r="776" spans="1:7" s="32" customFormat="1" ht="15.75" hidden="1" outlineLevel="1" x14ac:dyDescent="0.25">
      <c r="A776" s="140" t="s">
        <v>1081</v>
      </c>
      <c r="B776" s="141"/>
      <c r="C776" s="141"/>
      <c r="D776" s="141"/>
      <c r="E776" s="141"/>
      <c r="F776" s="141"/>
      <c r="G776" s="142"/>
    </row>
    <row r="777" spans="1:7" s="32" customFormat="1" ht="110.25" hidden="1" outlineLevel="1" x14ac:dyDescent="0.25">
      <c r="A777" s="33" t="s">
        <v>1082</v>
      </c>
      <c r="B777" s="33" t="s">
        <v>26</v>
      </c>
      <c r="C777" s="33">
        <v>303</v>
      </c>
      <c r="D777" s="33">
        <v>303</v>
      </c>
      <c r="E777" s="33">
        <f>D777/C777*100</f>
        <v>100</v>
      </c>
      <c r="F777" s="33">
        <f>E777-100</f>
        <v>0</v>
      </c>
      <c r="G777" s="33"/>
    </row>
    <row r="778" spans="1:7" s="32" customFormat="1" ht="15.75" hidden="1" outlineLevel="1" x14ac:dyDescent="0.25">
      <c r="A778" s="140" t="s">
        <v>1083</v>
      </c>
      <c r="B778" s="141"/>
      <c r="C778" s="141"/>
      <c r="D778" s="141"/>
      <c r="E778" s="141"/>
      <c r="F778" s="141"/>
      <c r="G778" s="142"/>
    </row>
    <row r="779" spans="1:7" s="32" customFormat="1" ht="94.5" hidden="1" outlineLevel="1" x14ac:dyDescent="0.25">
      <c r="A779" s="33" t="s">
        <v>1084</v>
      </c>
      <c r="B779" s="33" t="s">
        <v>437</v>
      </c>
      <c r="C779" s="33">
        <v>30</v>
      </c>
      <c r="D779" s="33">
        <v>30</v>
      </c>
      <c r="E779" s="69">
        <f>D779/C779*100</f>
        <v>100</v>
      </c>
      <c r="F779" s="69">
        <f>E779-100</f>
        <v>0</v>
      </c>
      <c r="G779" s="69"/>
    </row>
    <row r="780" spans="1:7" s="32" customFormat="1" ht="15.75" hidden="1" outlineLevel="1" x14ac:dyDescent="0.25">
      <c r="A780" s="80" t="s">
        <v>1215</v>
      </c>
      <c r="B780" s="80"/>
      <c r="C780" s="80"/>
      <c r="D780" s="80"/>
      <c r="E780" s="80"/>
      <c r="F780" s="80">
        <f>F779+F777+F775+F774+F773+F772+F771+F770+F769+F768+F767+F766+F765+F764+F763+F761+F760+F759+F757+F756+F755+F754+F753+F752+F751+F749+F748+F747+F746+F745+F743+F742+F741+F740+F739+F738+F737+F736+F735+F733+F732+F731+F730+F729+F728</f>
        <v>-250.86159314605851</v>
      </c>
      <c r="G780" s="80"/>
    </row>
    <row r="781" spans="1:7" s="32" customFormat="1" ht="15.75" hidden="1" outlineLevel="1" x14ac:dyDescent="0.25">
      <c r="A781" s="126" t="s">
        <v>1399</v>
      </c>
      <c r="B781" s="133"/>
      <c r="C781" s="133"/>
      <c r="D781" s="133"/>
      <c r="E781" s="133"/>
      <c r="F781" s="133"/>
      <c r="G781" s="134"/>
    </row>
    <row r="782" spans="1:7" s="32" customFormat="1" ht="78.75" hidden="1" outlineLevel="1" x14ac:dyDescent="0.25">
      <c r="A782" s="33" t="s">
        <v>836</v>
      </c>
      <c r="B782" s="33" t="s">
        <v>437</v>
      </c>
      <c r="C782" s="33">
        <v>50</v>
      </c>
      <c r="D782" s="33">
        <v>50</v>
      </c>
      <c r="E782" s="33">
        <f>D782/C782*100</f>
        <v>100</v>
      </c>
      <c r="F782" s="33">
        <f>E782-100</f>
        <v>0</v>
      </c>
      <c r="G782" s="33"/>
    </row>
    <row r="783" spans="1:7" s="32" customFormat="1" ht="78.75" hidden="1" outlineLevel="1" x14ac:dyDescent="0.25">
      <c r="A783" s="33" t="s">
        <v>837</v>
      </c>
      <c r="B783" s="33" t="s">
        <v>437</v>
      </c>
      <c r="C783" s="33">
        <v>35</v>
      </c>
      <c r="D783" s="33">
        <v>35</v>
      </c>
      <c r="E783" s="33">
        <f t="shared" ref="E783:E785" si="117">D783/C783*100</f>
        <v>100</v>
      </c>
      <c r="F783" s="33">
        <f t="shared" ref="F783:F785" si="118">E783-100</f>
        <v>0</v>
      </c>
      <c r="G783" s="33"/>
    </row>
    <row r="784" spans="1:7" s="32" customFormat="1" ht="63" hidden="1" outlineLevel="1" x14ac:dyDescent="0.25">
      <c r="A784" s="33" t="s">
        <v>838</v>
      </c>
      <c r="B784" s="33" t="s">
        <v>26</v>
      </c>
      <c r="C784" s="33">
        <v>35</v>
      </c>
      <c r="D784" s="33">
        <v>299</v>
      </c>
      <c r="E784" s="33">
        <f t="shared" si="117"/>
        <v>854.28571428571422</v>
      </c>
      <c r="F784" s="33">
        <f t="shared" si="118"/>
        <v>754.28571428571422</v>
      </c>
      <c r="G784" s="33"/>
    </row>
    <row r="785" spans="1:7" s="32" customFormat="1" ht="63" hidden="1" outlineLevel="1" x14ac:dyDescent="0.25">
      <c r="A785" s="33" t="s">
        <v>839</v>
      </c>
      <c r="B785" s="33" t="s">
        <v>321</v>
      </c>
      <c r="C785" s="33">
        <v>120</v>
      </c>
      <c r="D785" s="33">
        <v>144</v>
      </c>
      <c r="E785" s="33">
        <f t="shared" si="117"/>
        <v>120</v>
      </c>
      <c r="F785" s="33">
        <f t="shared" si="118"/>
        <v>20</v>
      </c>
      <c r="G785" s="33"/>
    </row>
    <row r="786" spans="1:7" s="32" customFormat="1" ht="15.75" hidden="1" outlineLevel="1" x14ac:dyDescent="0.25">
      <c r="A786" s="88" t="s">
        <v>1215</v>
      </c>
      <c r="B786" s="88"/>
      <c r="C786" s="88"/>
      <c r="D786" s="88"/>
      <c r="E786" s="88"/>
      <c r="F786" s="88">
        <f>F785+F784+F783+F782</f>
        <v>774.28571428571422</v>
      </c>
      <c r="G786" s="88"/>
    </row>
    <row r="787" spans="1:7" s="32" customFormat="1" ht="31.5" hidden="1" customHeight="1" outlineLevel="1" x14ac:dyDescent="0.25">
      <c r="A787" s="126" t="s">
        <v>840</v>
      </c>
      <c r="B787" s="133"/>
      <c r="C787" s="133"/>
      <c r="D787" s="133"/>
      <c r="E787" s="133"/>
      <c r="F787" s="133"/>
      <c r="G787" s="134"/>
    </row>
    <row r="788" spans="1:7" s="32" customFormat="1" ht="31.5" hidden="1" customHeight="1" outlineLevel="1" x14ac:dyDescent="0.25">
      <c r="A788" s="140" t="s">
        <v>846</v>
      </c>
      <c r="B788" s="143"/>
      <c r="C788" s="143"/>
      <c r="D788" s="143"/>
      <c r="E788" s="143"/>
      <c r="F788" s="143"/>
      <c r="G788" s="143"/>
    </row>
    <row r="789" spans="1:7" s="32" customFormat="1" ht="63" hidden="1" outlineLevel="1" x14ac:dyDescent="0.25">
      <c r="A789" s="33" t="s">
        <v>841</v>
      </c>
      <c r="B789" s="33" t="s">
        <v>26</v>
      </c>
      <c r="C789" s="33">
        <v>4000</v>
      </c>
      <c r="D789" s="33">
        <v>2250</v>
      </c>
      <c r="E789" s="33">
        <f>D789/C789*100</f>
        <v>56.25</v>
      </c>
      <c r="F789" s="33">
        <f>E789-100</f>
        <v>-43.75</v>
      </c>
      <c r="G789" s="33" t="s">
        <v>845</v>
      </c>
    </row>
    <row r="790" spans="1:7" s="32" customFormat="1" ht="63" hidden="1" outlineLevel="1" x14ac:dyDescent="0.25">
      <c r="A790" s="33" t="s">
        <v>842</v>
      </c>
      <c r="B790" s="33" t="s">
        <v>26</v>
      </c>
      <c r="C790" s="33">
        <v>24</v>
      </c>
      <c r="D790" s="33">
        <v>11</v>
      </c>
      <c r="E790" s="33">
        <f t="shared" ref="E790:E792" si="119">D790/C790*100</f>
        <v>45.833333333333329</v>
      </c>
      <c r="F790" s="33">
        <f t="shared" ref="F790:F792" si="120">E790-100</f>
        <v>-54.166666666666671</v>
      </c>
      <c r="G790" s="33" t="s">
        <v>845</v>
      </c>
    </row>
    <row r="791" spans="1:7" s="32" customFormat="1" ht="78.75" hidden="1" outlineLevel="1" x14ac:dyDescent="0.25">
      <c r="A791" s="33" t="s">
        <v>843</v>
      </c>
      <c r="B791" s="33" t="s">
        <v>35</v>
      </c>
      <c r="C791" s="33">
        <v>200</v>
      </c>
      <c r="D791" s="33">
        <v>350</v>
      </c>
      <c r="E791" s="33">
        <f t="shared" si="119"/>
        <v>175</v>
      </c>
      <c r="F791" s="33">
        <f t="shared" si="120"/>
        <v>75</v>
      </c>
      <c r="G791" s="33" t="s">
        <v>845</v>
      </c>
    </row>
    <row r="792" spans="1:7" s="32" customFormat="1" ht="63" hidden="1" outlineLevel="1" x14ac:dyDescent="0.25">
      <c r="A792" s="33" t="s">
        <v>844</v>
      </c>
      <c r="B792" s="33" t="s">
        <v>437</v>
      </c>
      <c r="C792" s="33">
        <v>6.75</v>
      </c>
      <c r="D792" s="33">
        <v>7.6</v>
      </c>
      <c r="E792" s="33">
        <f t="shared" si="119"/>
        <v>112.59259259259258</v>
      </c>
      <c r="F792" s="33">
        <f t="shared" si="120"/>
        <v>12.592592592592581</v>
      </c>
      <c r="G792" s="33" t="s">
        <v>845</v>
      </c>
    </row>
    <row r="793" spans="1:7" s="32" customFormat="1" ht="15.75" hidden="1" outlineLevel="1" x14ac:dyDescent="0.25">
      <c r="A793" s="140" t="s">
        <v>847</v>
      </c>
      <c r="B793" s="141"/>
      <c r="C793" s="141"/>
      <c r="D793" s="141"/>
      <c r="E793" s="141"/>
      <c r="F793" s="141"/>
      <c r="G793" s="142"/>
    </row>
    <row r="794" spans="1:7" s="32" customFormat="1" ht="63" hidden="1" outlineLevel="1" x14ac:dyDescent="0.25">
      <c r="A794" s="33" t="s">
        <v>848</v>
      </c>
      <c r="B794" s="33" t="s">
        <v>473</v>
      </c>
      <c r="C794" s="33">
        <v>3401.5</v>
      </c>
      <c r="D794" s="33">
        <v>3408.8</v>
      </c>
      <c r="E794" s="33">
        <f>D794/C794*100</f>
        <v>100.21461120094077</v>
      </c>
      <c r="F794" s="33">
        <f>E794-100</f>
        <v>0.21461120094076591</v>
      </c>
      <c r="G794" s="33"/>
    </row>
    <row r="795" spans="1:7" s="32" customFormat="1" ht="63" hidden="1" outlineLevel="1" x14ac:dyDescent="0.25">
      <c r="A795" s="33" t="s">
        <v>849</v>
      </c>
      <c r="B795" s="33" t="s">
        <v>26</v>
      </c>
      <c r="C795" s="33">
        <v>760</v>
      </c>
      <c r="D795" s="33">
        <v>988</v>
      </c>
      <c r="E795" s="33">
        <f t="shared" ref="E795:E797" si="121">D795/C795*100</f>
        <v>130</v>
      </c>
      <c r="F795" s="33">
        <f t="shared" ref="F795:F799" si="122">E795-100</f>
        <v>30</v>
      </c>
      <c r="G795" s="33"/>
    </row>
    <row r="796" spans="1:7" s="32" customFormat="1" ht="94.5" hidden="1" outlineLevel="1" x14ac:dyDescent="0.25">
      <c r="A796" s="33" t="s">
        <v>850</v>
      </c>
      <c r="B796" s="33" t="s">
        <v>473</v>
      </c>
      <c r="C796" s="33">
        <v>5818.8</v>
      </c>
      <c r="D796" s="33">
        <v>16577.599999999999</v>
      </c>
      <c r="E796" s="33">
        <f t="shared" si="121"/>
        <v>284.89722966934761</v>
      </c>
      <c r="F796" s="33">
        <f t="shared" si="122"/>
        <v>184.89722966934761</v>
      </c>
      <c r="G796" s="33"/>
    </row>
    <row r="797" spans="1:7" s="32" customFormat="1" ht="31.5" hidden="1" outlineLevel="1" x14ac:dyDescent="0.25">
      <c r="A797" s="33" t="s">
        <v>851</v>
      </c>
      <c r="B797" s="33" t="s">
        <v>26</v>
      </c>
      <c r="C797" s="33">
        <v>10</v>
      </c>
      <c r="D797" s="33">
        <v>8</v>
      </c>
      <c r="E797" s="33">
        <f t="shared" si="121"/>
        <v>80</v>
      </c>
      <c r="F797" s="33">
        <f t="shared" si="122"/>
        <v>-20</v>
      </c>
      <c r="G797" s="33"/>
    </row>
    <row r="798" spans="1:7" s="32" customFormat="1" ht="15.75" hidden="1" outlineLevel="1" x14ac:dyDescent="0.25">
      <c r="A798" s="138" t="s">
        <v>852</v>
      </c>
      <c r="B798" s="139"/>
      <c r="C798" s="139"/>
      <c r="D798" s="139"/>
      <c r="E798" s="139"/>
      <c r="F798" s="139"/>
      <c r="G798" s="139"/>
    </row>
    <row r="799" spans="1:7" s="32" customFormat="1" ht="146.25" hidden="1" outlineLevel="1" x14ac:dyDescent="0.25">
      <c r="A799" s="33" t="s">
        <v>853</v>
      </c>
      <c r="B799" s="33" t="s">
        <v>333</v>
      </c>
      <c r="C799" s="33">
        <v>123.5</v>
      </c>
      <c r="D799" s="33">
        <v>32.033999999999999</v>
      </c>
      <c r="E799" s="33">
        <f>D799/C799*100</f>
        <v>25.938461538461539</v>
      </c>
      <c r="F799" s="33">
        <f t="shared" si="122"/>
        <v>-74.061538461538461</v>
      </c>
      <c r="G799" s="55" t="s">
        <v>854</v>
      </c>
    </row>
    <row r="800" spans="1:7" s="32" customFormat="1" ht="31.5" hidden="1" outlineLevel="1" x14ac:dyDescent="0.25">
      <c r="A800" s="33" t="s">
        <v>855</v>
      </c>
      <c r="B800" s="33" t="s">
        <v>26</v>
      </c>
      <c r="C800" s="33">
        <v>7</v>
      </c>
      <c r="D800" s="33">
        <v>5</v>
      </c>
      <c r="E800" s="33">
        <f>D800/C800</f>
        <v>0.7142857142857143</v>
      </c>
      <c r="F800" s="33">
        <f>E800-100</f>
        <v>-99.285714285714292</v>
      </c>
      <c r="G800" s="33"/>
    </row>
    <row r="801" spans="1:7" s="32" customFormat="1" ht="15.75" hidden="1" outlineLevel="1" x14ac:dyDescent="0.25">
      <c r="A801" s="80" t="s">
        <v>1215</v>
      </c>
      <c r="B801" s="80"/>
      <c r="C801" s="80"/>
      <c r="D801" s="80"/>
      <c r="E801" s="80"/>
      <c r="F801" s="80">
        <f>F800+F799+F797+F796+F795+F794+F792+F791+F790+F789</f>
        <v>11.440514048961532</v>
      </c>
      <c r="G801" s="80"/>
    </row>
    <row r="802" spans="1:7" s="32" customFormat="1" ht="15.75" hidden="1" outlineLevel="1" x14ac:dyDescent="0.25">
      <c r="A802" s="126" t="s">
        <v>856</v>
      </c>
      <c r="B802" s="133"/>
      <c r="C802" s="133"/>
      <c r="D802" s="133"/>
      <c r="E802" s="133"/>
      <c r="F802" s="133"/>
      <c r="G802" s="134"/>
    </row>
    <row r="803" spans="1:7" s="32" customFormat="1" ht="15.75" hidden="1" outlineLevel="1" x14ac:dyDescent="0.25">
      <c r="A803" s="140" t="s">
        <v>857</v>
      </c>
      <c r="B803" s="141"/>
      <c r="C803" s="141"/>
      <c r="D803" s="141"/>
      <c r="E803" s="141"/>
      <c r="F803" s="141"/>
      <c r="G803" s="142"/>
    </row>
    <row r="804" spans="1:7" s="32" customFormat="1" ht="63" hidden="1" outlineLevel="1" x14ac:dyDescent="0.25">
      <c r="A804" s="33" t="s">
        <v>858</v>
      </c>
      <c r="B804" s="33" t="s">
        <v>26</v>
      </c>
      <c r="C804" s="33">
        <v>16</v>
      </c>
      <c r="D804" s="33">
        <v>16</v>
      </c>
      <c r="E804" s="33">
        <f>D804/C804*100</f>
        <v>100</v>
      </c>
      <c r="F804" s="33">
        <f>E804-100</f>
        <v>0</v>
      </c>
      <c r="G804" s="33"/>
    </row>
    <row r="805" spans="1:7" s="32" customFormat="1" ht="63" hidden="1" outlineLevel="1" x14ac:dyDescent="0.25">
      <c r="A805" s="33" t="s">
        <v>859</v>
      </c>
      <c r="B805" s="33" t="s">
        <v>26</v>
      </c>
      <c r="C805" s="33">
        <v>3</v>
      </c>
      <c r="D805" s="33">
        <v>3</v>
      </c>
      <c r="E805" s="33">
        <f t="shared" ref="E805:E807" si="123">D805/C805*100</f>
        <v>100</v>
      </c>
      <c r="F805" s="33">
        <f t="shared" ref="F805:F807" si="124">E805-100</f>
        <v>0</v>
      </c>
      <c r="G805" s="33"/>
    </row>
    <row r="806" spans="1:7" s="32" customFormat="1" ht="78.75" hidden="1" outlineLevel="1" x14ac:dyDescent="0.25">
      <c r="A806" s="33" t="s">
        <v>860</v>
      </c>
      <c r="B806" s="33" t="s">
        <v>26</v>
      </c>
      <c r="C806" s="33">
        <v>52</v>
      </c>
      <c r="D806" s="33">
        <v>52</v>
      </c>
      <c r="E806" s="33">
        <f t="shared" si="123"/>
        <v>100</v>
      </c>
      <c r="F806" s="33">
        <f t="shared" si="124"/>
        <v>0</v>
      </c>
      <c r="G806" s="33"/>
    </row>
    <row r="807" spans="1:7" s="32" customFormat="1" ht="47.25" hidden="1" outlineLevel="1" x14ac:dyDescent="0.25">
      <c r="A807" s="33" t="s">
        <v>861</v>
      </c>
      <c r="B807" s="33" t="s">
        <v>26</v>
      </c>
      <c r="C807" s="33">
        <v>60</v>
      </c>
      <c r="D807" s="33">
        <v>60</v>
      </c>
      <c r="E807" s="33">
        <f t="shared" si="123"/>
        <v>100</v>
      </c>
      <c r="F807" s="33">
        <f t="shared" si="124"/>
        <v>0</v>
      </c>
      <c r="G807" s="33"/>
    </row>
    <row r="808" spans="1:7" s="32" customFormat="1" ht="15.75" hidden="1" outlineLevel="1" x14ac:dyDescent="0.25">
      <c r="A808" s="140" t="s">
        <v>862</v>
      </c>
      <c r="B808" s="141"/>
      <c r="C808" s="141"/>
      <c r="D808" s="141"/>
      <c r="E808" s="141"/>
      <c r="F808" s="141"/>
      <c r="G808" s="142"/>
    </row>
    <row r="809" spans="1:7" s="32" customFormat="1" ht="63" hidden="1" outlineLevel="1" x14ac:dyDescent="0.25">
      <c r="A809" s="33" t="s">
        <v>863</v>
      </c>
      <c r="B809" s="33" t="s">
        <v>437</v>
      </c>
      <c r="C809" s="33">
        <v>78.5</v>
      </c>
      <c r="D809" s="33">
        <v>44.41</v>
      </c>
      <c r="E809" s="33">
        <f>D809/C809*100</f>
        <v>56.573248407643305</v>
      </c>
      <c r="F809" s="33">
        <f>E809-100</f>
        <v>-43.426751592356695</v>
      </c>
      <c r="G809" s="33" t="s">
        <v>864</v>
      </c>
    </row>
    <row r="810" spans="1:7" s="32" customFormat="1" ht="31.5" hidden="1" outlineLevel="1" x14ac:dyDescent="0.25">
      <c r="A810" s="33" t="s">
        <v>865</v>
      </c>
      <c r="B810" s="33" t="s">
        <v>437</v>
      </c>
      <c r="C810" s="33">
        <v>46.3</v>
      </c>
      <c r="D810" s="33">
        <v>46.3</v>
      </c>
      <c r="E810" s="33">
        <f t="shared" ref="E810:E813" si="125">D810/C810*100</f>
        <v>100</v>
      </c>
      <c r="F810" s="33">
        <f t="shared" ref="F810:F813" si="126">E810-100</f>
        <v>0</v>
      </c>
      <c r="G810" s="33"/>
    </row>
    <row r="811" spans="1:7" s="32" customFormat="1" ht="94.5" hidden="1" outlineLevel="1" x14ac:dyDescent="0.25">
      <c r="A811" s="33" t="s">
        <v>866</v>
      </c>
      <c r="B811" s="33" t="s">
        <v>35</v>
      </c>
      <c r="C811" s="33">
        <v>68</v>
      </c>
      <c r="D811" s="33">
        <v>70</v>
      </c>
      <c r="E811" s="33">
        <f t="shared" si="125"/>
        <v>102.94117647058823</v>
      </c>
      <c r="F811" s="33">
        <f t="shared" si="126"/>
        <v>2.941176470588232</v>
      </c>
      <c r="G811" s="33"/>
    </row>
    <row r="812" spans="1:7" s="32" customFormat="1" ht="173.25" hidden="1" outlineLevel="1" x14ac:dyDescent="0.25">
      <c r="A812" s="33" t="s">
        <v>867</v>
      </c>
      <c r="B812" s="33" t="s">
        <v>35</v>
      </c>
      <c r="C812" s="33">
        <v>16367</v>
      </c>
      <c r="D812" s="33">
        <v>9242</v>
      </c>
      <c r="E812" s="33">
        <f t="shared" si="125"/>
        <v>56.467281725423113</v>
      </c>
      <c r="F812" s="33">
        <f t="shared" si="126"/>
        <v>-43.532718274576887</v>
      </c>
      <c r="G812" s="33"/>
    </row>
    <row r="813" spans="1:7" s="32" customFormat="1" ht="157.5" hidden="1" outlineLevel="1" x14ac:dyDescent="0.25">
      <c r="A813" s="33" t="s">
        <v>868</v>
      </c>
      <c r="B813" s="33" t="s">
        <v>35</v>
      </c>
      <c r="C813" s="33">
        <v>100</v>
      </c>
      <c r="D813" s="33">
        <v>1093</v>
      </c>
      <c r="E813" s="33">
        <f t="shared" si="125"/>
        <v>1093</v>
      </c>
      <c r="F813" s="33">
        <f t="shared" si="126"/>
        <v>993</v>
      </c>
      <c r="G813" s="33"/>
    </row>
    <row r="814" spans="1:7" s="32" customFormat="1" ht="33" hidden="1" customHeight="1" outlineLevel="1" x14ac:dyDescent="0.25">
      <c r="A814" s="140" t="s">
        <v>869</v>
      </c>
      <c r="B814" s="141"/>
      <c r="C814" s="141"/>
      <c r="D814" s="141"/>
      <c r="E814" s="141"/>
      <c r="F814" s="141"/>
      <c r="G814" s="142"/>
    </row>
    <row r="815" spans="1:7" s="32" customFormat="1" ht="189" hidden="1" outlineLevel="1" x14ac:dyDescent="0.25">
      <c r="A815" s="33" t="s">
        <v>870</v>
      </c>
      <c r="B815" s="33" t="s">
        <v>35</v>
      </c>
      <c r="C815" s="33">
        <v>68</v>
      </c>
      <c r="D815" s="33">
        <v>68</v>
      </c>
      <c r="E815" s="33">
        <f>D815/C815*100</f>
        <v>100</v>
      </c>
      <c r="F815" s="33">
        <f>E815-100</f>
        <v>0</v>
      </c>
      <c r="G815" s="33"/>
    </row>
    <row r="816" spans="1:7" s="32" customFormat="1" ht="267.75" hidden="1" outlineLevel="1" x14ac:dyDescent="0.25">
      <c r="A816" s="33" t="s">
        <v>871</v>
      </c>
      <c r="B816" s="33" t="s">
        <v>872</v>
      </c>
      <c r="C816" s="33">
        <v>6130</v>
      </c>
      <c r="D816" s="33">
        <v>0</v>
      </c>
      <c r="E816" s="33">
        <f t="shared" ref="E816:E817" si="127">D816/C816*100</f>
        <v>0</v>
      </c>
      <c r="F816" s="33">
        <f t="shared" ref="F816:F817" si="128">E816-100</f>
        <v>-100</v>
      </c>
      <c r="G816" s="33" t="s">
        <v>873</v>
      </c>
    </row>
    <row r="817" spans="1:7" s="32" customFormat="1" ht="31.5" hidden="1" outlineLevel="1" x14ac:dyDescent="0.25">
      <c r="A817" s="33" t="s">
        <v>874</v>
      </c>
      <c r="B817" s="33" t="s">
        <v>26</v>
      </c>
      <c r="C817" s="33">
        <v>1</v>
      </c>
      <c r="D817" s="33">
        <v>1</v>
      </c>
      <c r="E817" s="33">
        <f t="shared" si="127"/>
        <v>100</v>
      </c>
      <c r="F817" s="33">
        <f t="shared" si="128"/>
        <v>0</v>
      </c>
      <c r="G817" s="33"/>
    </row>
    <row r="818" spans="1:7" s="32" customFormat="1" ht="15.75" hidden="1" outlineLevel="1" x14ac:dyDescent="0.25">
      <c r="A818" s="140" t="s">
        <v>875</v>
      </c>
      <c r="B818" s="141"/>
      <c r="C818" s="141"/>
      <c r="D818" s="141"/>
      <c r="E818" s="141"/>
      <c r="F818" s="141"/>
      <c r="G818" s="142"/>
    </row>
    <row r="819" spans="1:7" s="32" customFormat="1" ht="31.5" hidden="1" outlineLevel="1" x14ac:dyDescent="0.25">
      <c r="A819" s="33" t="s">
        <v>876</v>
      </c>
      <c r="B819" s="33" t="s">
        <v>26</v>
      </c>
      <c r="C819" s="33">
        <v>1320</v>
      </c>
      <c r="D819" s="33">
        <v>1320</v>
      </c>
      <c r="E819" s="33">
        <f>D819/C819*100</f>
        <v>100</v>
      </c>
      <c r="F819" s="33">
        <f>E819-100</f>
        <v>0</v>
      </c>
      <c r="G819" s="33"/>
    </row>
    <row r="820" spans="1:7" s="32" customFormat="1" ht="31.5" hidden="1" outlineLevel="1" x14ac:dyDescent="0.25">
      <c r="A820" s="33" t="s">
        <v>877</v>
      </c>
      <c r="B820" s="33" t="s">
        <v>26</v>
      </c>
      <c r="C820" s="33">
        <v>25</v>
      </c>
      <c r="D820" s="33">
        <v>25</v>
      </c>
      <c r="E820" s="33">
        <f t="shared" ref="E820:E835" si="129">D820/C820*100</f>
        <v>100</v>
      </c>
      <c r="F820" s="33">
        <f t="shared" ref="F820:F835" si="130">E820-100</f>
        <v>0</v>
      </c>
      <c r="G820" s="33"/>
    </row>
    <row r="821" spans="1:7" s="32" customFormat="1" ht="47.25" hidden="1" outlineLevel="1" x14ac:dyDescent="0.25">
      <c r="A821" s="33" t="s">
        <v>878</v>
      </c>
      <c r="B821" s="33" t="s">
        <v>26</v>
      </c>
      <c r="C821" s="33">
        <v>72</v>
      </c>
      <c r="D821" s="33">
        <v>72</v>
      </c>
      <c r="E821" s="33">
        <f t="shared" si="129"/>
        <v>100</v>
      </c>
      <c r="F821" s="33">
        <f t="shared" si="130"/>
        <v>0</v>
      </c>
      <c r="G821" s="33"/>
    </row>
    <row r="822" spans="1:7" s="32" customFormat="1" ht="47.25" hidden="1" outlineLevel="1" x14ac:dyDescent="0.25">
      <c r="A822" s="33" t="s">
        <v>879</v>
      </c>
      <c r="B822" s="33" t="s">
        <v>26</v>
      </c>
      <c r="C822" s="33">
        <v>1</v>
      </c>
      <c r="D822" s="33">
        <v>1</v>
      </c>
      <c r="E822" s="33">
        <f t="shared" si="129"/>
        <v>100</v>
      </c>
      <c r="F822" s="33">
        <f t="shared" si="130"/>
        <v>0</v>
      </c>
      <c r="G822" s="33"/>
    </row>
    <row r="823" spans="1:7" s="32" customFormat="1" ht="31.5" hidden="1" outlineLevel="1" x14ac:dyDescent="0.25">
      <c r="A823" s="33" t="s">
        <v>880</v>
      </c>
      <c r="B823" s="33" t="s">
        <v>437</v>
      </c>
      <c r="C823" s="33">
        <v>100</v>
      </c>
      <c r="D823" s="33">
        <v>100</v>
      </c>
      <c r="E823" s="33">
        <f t="shared" si="129"/>
        <v>100</v>
      </c>
      <c r="F823" s="33">
        <f t="shared" si="130"/>
        <v>0</v>
      </c>
      <c r="G823" s="33"/>
    </row>
    <row r="824" spans="1:7" s="32" customFormat="1" ht="31.5" hidden="1" outlineLevel="1" x14ac:dyDescent="0.25">
      <c r="A824" s="33" t="s">
        <v>881</v>
      </c>
      <c r="B824" s="33" t="s">
        <v>26</v>
      </c>
      <c r="C824" s="33">
        <v>20</v>
      </c>
      <c r="D824" s="33">
        <v>20</v>
      </c>
      <c r="E824" s="33">
        <f t="shared" si="129"/>
        <v>100</v>
      </c>
      <c r="F824" s="33">
        <f t="shared" si="130"/>
        <v>0</v>
      </c>
      <c r="G824" s="33"/>
    </row>
    <row r="825" spans="1:7" s="32" customFormat="1" ht="31.5" hidden="1" outlineLevel="1" x14ac:dyDescent="0.25">
      <c r="A825" s="33" t="s">
        <v>882</v>
      </c>
      <c r="B825" s="33" t="s">
        <v>437</v>
      </c>
      <c r="C825" s="33">
        <v>180.2</v>
      </c>
      <c r="D825" s="33">
        <v>195.1</v>
      </c>
      <c r="E825" s="33">
        <f t="shared" si="129"/>
        <v>108.26859045504995</v>
      </c>
      <c r="F825" s="33">
        <f t="shared" si="130"/>
        <v>8.2685904550499458</v>
      </c>
      <c r="G825" s="33"/>
    </row>
    <row r="826" spans="1:7" s="32" customFormat="1" ht="47.25" hidden="1" outlineLevel="1" x14ac:dyDescent="0.25">
      <c r="A826" s="33" t="s">
        <v>883</v>
      </c>
      <c r="B826" s="33" t="s">
        <v>26</v>
      </c>
      <c r="C826" s="33">
        <v>17</v>
      </c>
      <c r="D826" s="33">
        <v>15</v>
      </c>
      <c r="E826" s="33">
        <f t="shared" si="129"/>
        <v>88.235294117647058</v>
      </c>
      <c r="F826" s="33">
        <f t="shared" si="130"/>
        <v>-11.764705882352942</v>
      </c>
      <c r="G826" s="55" t="s">
        <v>884</v>
      </c>
    </row>
    <row r="827" spans="1:7" s="32" customFormat="1" ht="47.25" hidden="1" outlineLevel="1" x14ac:dyDescent="0.25">
      <c r="A827" s="33" t="s">
        <v>885</v>
      </c>
      <c r="B827" s="33" t="s">
        <v>26</v>
      </c>
      <c r="C827" s="33">
        <v>18</v>
      </c>
      <c r="D827" s="33">
        <v>18</v>
      </c>
      <c r="E827" s="33">
        <f t="shared" si="129"/>
        <v>100</v>
      </c>
      <c r="F827" s="33">
        <f t="shared" si="130"/>
        <v>0</v>
      </c>
      <c r="G827" s="33"/>
    </row>
    <row r="828" spans="1:7" s="32" customFormat="1" ht="47.25" hidden="1" outlineLevel="1" x14ac:dyDescent="0.25">
      <c r="A828" s="33" t="s">
        <v>886</v>
      </c>
      <c r="B828" s="33" t="s">
        <v>26</v>
      </c>
      <c r="C828" s="33">
        <v>3</v>
      </c>
      <c r="D828" s="33">
        <v>3</v>
      </c>
      <c r="E828" s="33">
        <f t="shared" si="129"/>
        <v>100</v>
      </c>
      <c r="F828" s="33">
        <f t="shared" si="130"/>
        <v>0</v>
      </c>
      <c r="G828" s="33"/>
    </row>
    <row r="829" spans="1:7" s="32" customFormat="1" ht="47.25" hidden="1" outlineLevel="1" x14ac:dyDescent="0.25">
      <c r="A829" s="33" t="s">
        <v>887</v>
      </c>
      <c r="B829" s="33" t="s">
        <v>35</v>
      </c>
      <c r="C829" s="33">
        <v>80</v>
      </c>
      <c r="D829" s="33">
        <v>80</v>
      </c>
      <c r="E829" s="33">
        <f t="shared" si="129"/>
        <v>100</v>
      </c>
      <c r="F829" s="33">
        <f t="shared" si="130"/>
        <v>0</v>
      </c>
      <c r="G829" s="33"/>
    </row>
    <row r="830" spans="1:7" s="32" customFormat="1" ht="33.75" hidden="1" outlineLevel="1" x14ac:dyDescent="0.25">
      <c r="A830" s="33" t="s">
        <v>888</v>
      </c>
      <c r="B830" s="33" t="s">
        <v>35</v>
      </c>
      <c r="C830" s="33">
        <v>464</v>
      </c>
      <c r="D830" s="33">
        <v>346</v>
      </c>
      <c r="E830" s="33">
        <f t="shared" si="129"/>
        <v>74.568965517241381</v>
      </c>
      <c r="F830" s="33">
        <f t="shared" si="130"/>
        <v>-25.431034482758619</v>
      </c>
      <c r="G830" s="55" t="s">
        <v>889</v>
      </c>
    </row>
    <row r="831" spans="1:7" s="32" customFormat="1" ht="78.75" hidden="1" outlineLevel="1" x14ac:dyDescent="0.25">
      <c r="A831" s="33" t="s">
        <v>890</v>
      </c>
      <c r="B831" s="33" t="s">
        <v>26</v>
      </c>
      <c r="C831" s="33">
        <v>52</v>
      </c>
      <c r="D831" s="33">
        <v>52</v>
      </c>
      <c r="E831" s="33">
        <f t="shared" si="129"/>
        <v>100</v>
      </c>
      <c r="F831" s="33">
        <f t="shared" si="130"/>
        <v>0</v>
      </c>
      <c r="G831" s="33"/>
    </row>
    <row r="832" spans="1:7" s="32" customFormat="1" ht="31.5" hidden="1" outlineLevel="1" x14ac:dyDescent="0.25">
      <c r="A832" s="33" t="s">
        <v>891</v>
      </c>
      <c r="B832" s="33" t="s">
        <v>26</v>
      </c>
      <c r="C832" s="33">
        <v>2</v>
      </c>
      <c r="D832" s="33">
        <v>2</v>
      </c>
      <c r="E832" s="33">
        <f t="shared" si="129"/>
        <v>100</v>
      </c>
      <c r="F832" s="33">
        <f t="shared" si="130"/>
        <v>0</v>
      </c>
      <c r="G832" s="33"/>
    </row>
    <row r="833" spans="1:7" s="32" customFormat="1" ht="31.5" hidden="1" outlineLevel="1" x14ac:dyDescent="0.25">
      <c r="A833" s="33" t="s">
        <v>892</v>
      </c>
      <c r="B833" s="33" t="s">
        <v>26</v>
      </c>
      <c r="C833" s="33">
        <v>1</v>
      </c>
      <c r="D833" s="33">
        <v>1</v>
      </c>
      <c r="E833" s="33">
        <f t="shared" si="129"/>
        <v>100</v>
      </c>
      <c r="F833" s="33">
        <f t="shared" si="130"/>
        <v>0</v>
      </c>
      <c r="G833" s="33"/>
    </row>
    <row r="834" spans="1:7" s="32" customFormat="1" ht="78.75" hidden="1" outlineLevel="1" x14ac:dyDescent="0.25">
      <c r="A834" s="33" t="s">
        <v>893</v>
      </c>
      <c r="B834" s="33" t="s">
        <v>26</v>
      </c>
      <c r="C834" s="33">
        <v>313</v>
      </c>
      <c r="D834" s="33">
        <v>313</v>
      </c>
      <c r="E834" s="33">
        <f t="shared" si="129"/>
        <v>100</v>
      </c>
      <c r="F834" s="33">
        <f t="shared" si="130"/>
        <v>0</v>
      </c>
      <c r="G834" s="33"/>
    </row>
    <row r="835" spans="1:7" s="32" customFormat="1" ht="31.5" hidden="1" outlineLevel="1" x14ac:dyDescent="0.25">
      <c r="A835" s="33" t="s">
        <v>894</v>
      </c>
      <c r="B835" s="33" t="s">
        <v>26</v>
      </c>
      <c r="C835" s="33">
        <v>1</v>
      </c>
      <c r="D835" s="33">
        <v>1</v>
      </c>
      <c r="E835" s="33">
        <f t="shared" si="129"/>
        <v>100</v>
      </c>
      <c r="F835" s="33">
        <f t="shared" si="130"/>
        <v>0</v>
      </c>
      <c r="G835" s="33" t="s">
        <v>895</v>
      </c>
    </row>
    <row r="836" spans="1:7" s="32" customFormat="1" ht="42.75" hidden="1" customHeight="1" outlineLevel="1" x14ac:dyDescent="0.25">
      <c r="A836" s="145" t="s">
        <v>896</v>
      </c>
      <c r="B836" s="141"/>
      <c r="C836" s="141"/>
      <c r="D836" s="141"/>
      <c r="E836" s="141"/>
      <c r="F836" s="141"/>
      <c r="G836" s="142"/>
    </row>
    <row r="837" spans="1:7" s="32" customFormat="1" ht="126" hidden="1" outlineLevel="1" x14ac:dyDescent="0.25">
      <c r="A837" s="33" t="s">
        <v>897</v>
      </c>
      <c r="B837" s="33" t="s">
        <v>26</v>
      </c>
      <c r="C837" s="33">
        <v>2</v>
      </c>
      <c r="D837" s="33">
        <v>2</v>
      </c>
      <c r="E837" s="33">
        <f>D837/C837*100</f>
        <v>100</v>
      </c>
      <c r="F837" s="33">
        <f>E837-100</f>
        <v>0</v>
      </c>
      <c r="G837" s="33"/>
    </row>
    <row r="838" spans="1:7" s="32" customFormat="1" ht="173.25" hidden="1" outlineLevel="1" x14ac:dyDescent="0.25">
      <c r="A838" s="33" t="s">
        <v>898</v>
      </c>
      <c r="B838" s="33" t="s">
        <v>899</v>
      </c>
      <c r="C838" s="33">
        <v>0.21</v>
      </c>
      <c r="D838" s="33">
        <v>0.21</v>
      </c>
      <c r="E838" s="33">
        <f t="shared" ref="E838:E841" si="131">D838/C838*100</f>
        <v>100</v>
      </c>
      <c r="F838" s="33">
        <f t="shared" ref="F838:F841" si="132">E838-100</f>
        <v>0</v>
      </c>
      <c r="G838" s="33"/>
    </row>
    <row r="839" spans="1:7" s="32" customFormat="1" ht="63" hidden="1" outlineLevel="1" x14ac:dyDescent="0.25">
      <c r="A839" s="33" t="s">
        <v>900</v>
      </c>
      <c r="B839" s="33" t="s">
        <v>872</v>
      </c>
      <c r="C839" s="33">
        <v>80</v>
      </c>
      <c r="D839" s="33">
        <v>0</v>
      </c>
      <c r="E839" s="33">
        <f t="shared" si="131"/>
        <v>0</v>
      </c>
      <c r="F839" s="33">
        <f t="shared" si="132"/>
        <v>-100</v>
      </c>
      <c r="G839" s="71" t="s">
        <v>901</v>
      </c>
    </row>
    <row r="840" spans="1:7" s="32" customFormat="1" ht="31.5" hidden="1" outlineLevel="1" x14ac:dyDescent="0.25">
      <c r="A840" s="33" t="s">
        <v>902</v>
      </c>
      <c r="B840" s="33" t="s">
        <v>872</v>
      </c>
      <c r="C840" s="33">
        <v>5112</v>
      </c>
      <c r="D840" s="33">
        <v>840</v>
      </c>
      <c r="E840" s="33">
        <f t="shared" si="131"/>
        <v>16.431924882629108</v>
      </c>
      <c r="F840" s="33">
        <f t="shared" si="132"/>
        <v>-83.568075117370896</v>
      </c>
      <c r="G840" s="55" t="s">
        <v>903</v>
      </c>
    </row>
    <row r="841" spans="1:7" s="32" customFormat="1" ht="94.5" hidden="1" outlineLevel="1" x14ac:dyDescent="0.25">
      <c r="A841" s="33" t="s">
        <v>904</v>
      </c>
      <c r="B841" s="33" t="s">
        <v>872</v>
      </c>
      <c r="C841" s="33">
        <v>1208</v>
      </c>
      <c r="D841" s="33">
        <v>904</v>
      </c>
      <c r="E841" s="33">
        <f t="shared" si="131"/>
        <v>74.83443708609272</v>
      </c>
      <c r="F841" s="33">
        <f t="shared" si="132"/>
        <v>-25.16556291390728</v>
      </c>
      <c r="G841" s="55" t="s">
        <v>901</v>
      </c>
    </row>
    <row r="842" spans="1:7" s="32" customFormat="1" ht="15.75" hidden="1" outlineLevel="1" x14ac:dyDescent="0.25">
      <c r="A842" s="140" t="s">
        <v>905</v>
      </c>
      <c r="B842" s="141"/>
      <c r="C842" s="141"/>
      <c r="D842" s="141"/>
      <c r="E842" s="141"/>
      <c r="F842" s="141"/>
      <c r="G842" s="142"/>
    </row>
    <row r="843" spans="1:7" s="32" customFormat="1" ht="78.75" hidden="1" outlineLevel="1" x14ac:dyDescent="0.25">
      <c r="A843" s="33" t="s">
        <v>906</v>
      </c>
      <c r="B843" s="33" t="s">
        <v>437</v>
      </c>
      <c r="C843" s="33">
        <v>5</v>
      </c>
      <c r="D843" s="33">
        <v>5</v>
      </c>
      <c r="E843" s="33">
        <f>D843/C843*100</f>
        <v>100</v>
      </c>
      <c r="F843" s="33">
        <f>E843-100</f>
        <v>0</v>
      </c>
      <c r="G843" s="33"/>
    </row>
    <row r="844" spans="1:7" s="32" customFormat="1" ht="110.25" hidden="1" outlineLevel="1" x14ac:dyDescent="0.25">
      <c r="A844" s="33" t="s">
        <v>907</v>
      </c>
      <c r="B844" s="33" t="s">
        <v>437</v>
      </c>
      <c r="C844" s="33">
        <v>1.1765000000000001</v>
      </c>
      <c r="D844" s="33">
        <v>1.1765000000000001</v>
      </c>
      <c r="E844" s="33">
        <f>D844/C844*100</f>
        <v>100</v>
      </c>
      <c r="F844" s="33">
        <f>E844-100</f>
        <v>0</v>
      </c>
      <c r="G844" s="33"/>
    </row>
    <row r="845" spans="1:7" s="32" customFormat="1" ht="29.25" hidden="1" customHeight="1" outlineLevel="1" x14ac:dyDescent="0.25">
      <c r="A845" s="138" t="s">
        <v>908</v>
      </c>
      <c r="B845" s="139"/>
      <c r="C845" s="139"/>
      <c r="D845" s="139"/>
      <c r="E845" s="139"/>
      <c r="F845" s="139"/>
      <c r="G845" s="139"/>
    </row>
    <row r="846" spans="1:7" s="32" customFormat="1" ht="94.5" hidden="1" outlineLevel="1" x14ac:dyDescent="0.25">
      <c r="A846" s="33" t="s">
        <v>909</v>
      </c>
      <c r="B846" s="33" t="s">
        <v>437</v>
      </c>
      <c r="C846" s="33">
        <v>5</v>
      </c>
      <c r="D846" s="33">
        <v>5</v>
      </c>
      <c r="E846" s="33">
        <f>D846/C846*100</f>
        <v>100</v>
      </c>
      <c r="F846" s="33">
        <f>E846-100</f>
        <v>0</v>
      </c>
      <c r="G846" s="33"/>
    </row>
    <row r="847" spans="1:7" s="32" customFormat="1" ht="110.25" hidden="1" outlineLevel="1" x14ac:dyDescent="0.25">
      <c r="A847" s="33" t="s">
        <v>910</v>
      </c>
      <c r="B847" s="33" t="s">
        <v>26</v>
      </c>
      <c r="C847" s="33">
        <v>2</v>
      </c>
      <c r="D847" s="33">
        <v>2</v>
      </c>
      <c r="E847" s="33">
        <f t="shared" ref="E847:E855" si="133">D847/C847*100</f>
        <v>100</v>
      </c>
      <c r="F847" s="33">
        <f t="shared" ref="F847:F855" si="134">E847-100</f>
        <v>0</v>
      </c>
      <c r="G847" s="33"/>
    </row>
    <row r="848" spans="1:7" s="32" customFormat="1" ht="94.5" hidden="1" outlineLevel="1" x14ac:dyDescent="0.25">
      <c r="A848" s="33" t="s">
        <v>911</v>
      </c>
      <c r="B848" s="33" t="s">
        <v>35</v>
      </c>
      <c r="C848" s="33">
        <v>90</v>
      </c>
      <c r="D848" s="33">
        <v>90</v>
      </c>
      <c r="E848" s="33">
        <f t="shared" si="133"/>
        <v>100</v>
      </c>
      <c r="F848" s="33">
        <f t="shared" si="134"/>
        <v>0</v>
      </c>
      <c r="G848" s="33"/>
    </row>
    <row r="849" spans="1:7" s="32" customFormat="1" ht="63" hidden="1" outlineLevel="1" x14ac:dyDescent="0.25">
      <c r="A849" s="33" t="s">
        <v>912</v>
      </c>
      <c r="B849" s="33" t="s">
        <v>35</v>
      </c>
      <c r="C849" s="33">
        <v>46</v>
      </c>
      <c r="D849" s="33">
        <v>46</v>
      </c>
      <c r="E849" s="33">
        <f t="shared" si="133"/>
        <v>100</v>
      </c>
      <c r="F849" s="33">
        <f t="shared" si="134"/>
        <v>0</v>
      </c>
      <c r="G849" s="33"/>
    </row>
    <row r="850" spans="1:7" s="32" customFormat="1" ht="63" hidden="1" outlineLevel="1" x14ac:dyDescent="0.25">
      <c r="A850" s="33" t="s">
        <v>912</v>
      </c>
      <c r="B850" s="33" t="s">
        <v>26</v>
      </c>
      <c r="C850" s="33">
        <v>220</v>
      </c>
      <c r="D850" s="33">
        <v>220</v>
      </c>
      <c r="E850" s="33">
        <f t="shared" si="133"/>
        <v>100</v>
      </c>
      <c r="F850" s="33">
        <f t="shared" si="134"/>
        <v>0</v>
      </c>
      <c r="G850" s="33"/>
    </row>
    <row r="851" spans="1:7" s="32" customFormat="1" ht="78.75" hidden="1" outlineLevel="1" x14ac:dyDescent="0.25">
      <c r="A851" s="33" t="s">
        <v>913</v>
      </c>
      <c r="B851" s="33" t="s">
        <v>437</v>
      </c>
      <c r="C851" s="33">
        <v>100</v>
      </c>
      <c r="D851" s="33">
        <v>100</v>
      </c>
      <c r="E851" s="33">
        <f t="shared" si="133"/>
        <v>100</v>
      </c>
      <c r="F851" s="33">
        <f t="shared" si="134"/>
        <v>0</v>
      </c>
      <c r="G851" s="33"/>
    </row>
    <row r="852" spans="1:7" s="32" customFormat="1" ht="157.5" hidden="1" outlineLevel="1" x14ac:dyDescent="0.25">
      <c r="A852" s="33" t="s">
        <v>914</v>
      </c>
      <c r="B852" s="33" t="s">
        <v>26</v>
      </c>
      <c r="C852" s="33">
        <v>100</v>
      </c>
      <c r="D852" s="33">
        <v>100</v>
      </c>
      <c r="E852" s="33">
        <f t="shared" si="133"/>
        <v>100</v>
      </c>
      <c r="F852" s="33">
        <f t="shared" si="134"/>
        <v>0</v>
      </c>
      <c r="G852" s="33"/>
    </row>
    <row r="853" spans="1:7" s="32" customFormat="1" ht="47.25" hidden="1" outlineLevel="1" x14ac:dyDescent="0.25">
      <c r="A853" s="33" t="s">
        <v>915</v>
      </c>
      <c r="B853" s="33" t="s">
        <v>26</v>
      </c>
      <c r="C853" s="33">
        <v>800</v>
      </c>
      <c r="D853" s="33">
        <v>800</v>
      </c>
      <c r="E853" s="33">
        <f t="shared" si="133"/>
        <v>100</v>
      </c>
      <c r="F853" s="33">
        <f t="shared" si="134"/>
        <v>0</v>
      </c>
      <c r="G853" s="33"/>
    </row>
    <row r="854" spans="1:7" s="32" customFormat="1" ht="94.5" hidden="1" outlineLevel="1" x14ac:dyDescent="0.25">
      <c r="A854" s="33" t="s">
        <v>916</v>
      </c>
      <c r="B854" s="33" t="s">
        <v>437</v>
      </c>
      <c r="C854" s="33">
        <v>100</v>
      </c>
      <c r="D854" s="33">
        <v>100</v>
      </c>
      <c r="E854" s="33">
        <f t="shared" si="133"/>
        <v>100</v>
      </c>
      <c r="F854" s="33">
        <f t="shared" si="134"/>
        <v>0</v>
      </c>
      <c r="G854" s="33"/>
    </row>
    <row r="855" spans="1:7" s="32" customFormat="1" ht="31.5" hidden="1" outlineLevel="1" x14ac:dyDescent="0.25">
      <c r="A855" s="33" t="s">
        <v>917</v>
      </c>
      <c r="B855" s="33" t="s">
        <v>35</v>
      </c>
      <c r="C855" s="33">
        <v>100</v>
      </c>
      <c r="D855" s="33">
        <v>100</v>
      </c>
      <c r="E855" s="33">
        <f t="shared" si="133"/>
        <v>100</v>
      </c>
      <c r="F855" s="33">
        <f t="shared" si="134"/>
        <v>0</v>
      </c>
      <c r="G855" s="33"/>
    </row>
    <row r="856" spans="1:7" s="32" customFormat="1" ht="15.75" hidden="1" outlineLevel="1" x14ac:dyDescent="0.25">
      <c r="A856" s="140" t="s">
        <v>918</v>
      </c>
      <c r="B856" s="141"/>
      <c r="C856" s="141"/>
      <c r="D856" s="141"/>
      <c r="E856" s="141"/>
      <c r="F856" s="141"/>
      <c r="G856" s="142"/>
    </row>
    <row r="857" spans="1:7" s="32" customFormat="1" ht="63" hidden="1" outlineLevel="1" x14ac:dyDescent="0.25">
      <c r="A857" s="33" t="s">
        <v>919</v>
      </c>
      <c r="B857" s="33" t="s">
        <v>26</v>
      </c>
      <c r="C857" s="33">
        <v>1</v>
      </c>
      <c r="D857" s="33">
        <v>1</v>
      </c>
      <c r="E857" s="33">
        <f>D857/C857*100</f>
        <v>100</v>
      </c>
      <c r="F857" s="33">
        <f>E857-100</f>
        <v>0</v>
      </c>
      <c r="G857" s="33"/>
    </row>
    <row r="858" spans="1:7" s="32" customFormat="1" ht="63" hidden="1" outlineLevel="1" x14ac:dyDescent="0.25">
      <c r="A858" s="72" t="s">
        <v>920</v>
      </c>
      <c r="B858" s="72" t="s">
        <v>26</v>
      </c>
      <c r="C858" s="72">
        <v>7</v>
      </c>
      <c r="D858" s="72">
        <v>7</v>
      </c>
      <c r="E858" s="33">
        <f>D858/C858*100</f>
        <v>100</v>
      </c>
      <c r="F858" s="33">
        <f>E858-100</f>
        <v>0</v>
      </c>
      <c r="G858" s="72"/>
    </row>
    <row r="859" spans="1:7" s="32" customFormat="1" ht="15.75" hidden="1" outlineLevel="1" x14ac:dyDescent="0.25">
      <c r="A859" s="140" t="s">
        <v>921</v>
      </c>
      <c r="B859" s="141"/>
      <c r="C859" s="141"/>
      <c r="D859" s="141"/>
      <c r="E859" s="141"/>
      <c r="F859" s="141"/>
      <c r="G859" s="142"/>
    </row>
    <row r="860" spans="1:7" s="32" customFormat="1" ht="47.25" hidden="1" outlineLevel="1" x14ac:dyDescent="0.25">
      <c r="A860" s="33" t="s">
        <v>922</v>
      </c>
      <c r="B860" s="33" t="s">
        <v>437</v>
      </c>
      <c r="C860" s="33">
        <v>75</v>
      </c>
      <c r="D860" s="33">
        <v>75</v>
      </c>
      <c r="E860" s="33">
        <f>D860/C860*100</f>
        <v>100</v>
      </c>
      <c r="F860" s="33">
        <f>E860-100</f>
        <v>0</v>
      </c>
      <c r="G860" s="33"/>
    </row>
    <row r="861" spans="1:7" s="32" customFormat="1" ht="189" hidden="1" outlineLevel="1" x14ac:dyDescent="0.25">
      <c r="A861" s="33" t="s">
        <v>923</v>
      </c>
      <c r="B861" s="33" t="s">
        <v>340</v>
      </c>
      <c r="C861" s="33">
        <v>55</v>
      </c>
      <c r="D861" s="33">
        <v>55</v>
      </c>
      <c r="E861" s="33">
        <f t="shared" ref="E861:E864" si="135">D861/C861*100</f>
        <v>100</v>
      </c>
      <c r="F861" s="33">
        <f t="shared" ref="F861:F864" si="136">E861-100</f>
        <v>0</v>
      </c>
      <c r="G861" s="33"/>
    </row>
    <row r="862" spans="1:7" s="32" customFormat="1" ht="126" hidden="1" outlineLevel="1" x14ac:dyDescent="0.25">
      <c r="A862" s="33" t="s">
        <v>925</v>
      </c>
      <c r="B862" s="33" t="s">
        <v>926</v>
      </c>
      <c r="C862" s="33">
        <v>0.1537</v>
      </c>
      <c r="D862" s="33">
        <v>0.1537</v>
      </c>
      <c r="E862" s="33">
        <f t="shared" si="135"/>
        <v>100</v>
      </c>
      <c r="F862" s="33">
        <f t="shared" si="136"/>
        <v>0</v>
      </c>
      <c r="G862" s="33"/>
    </row>
    <row r="863" spans="1:7" s="32" customFormat="1" ht="126" hidden="1" outlineLevel="1" x14ac:dyDescent="0.25">
      <c r="A863" s="33" t="s">
        <v>924</v>
      </c>
      <c r="B863" s="33" t="s">
        <v>340</v>
      </c>
      <c r="C863" s="33">
        <v>7</v>
      </c>
      <c r="D863" s="33">
        <v>7</v>
      </c>
      <c r="E863" s="33">
        <f t="shared" si="135"/>
        <v>100</v>
      </c>
      <c r="F863" s="33">
        <f t="shared" si="136"/>
        <v>0</v>
      </c>
      <c r="G863" s="33"/>
    </row>
    <row r="864" spans="1:7" s="32" customFormat="1" ht="78.75" hidden="1" outlineLevel="1" x14ac:dyDescent="0.25">
      <c r="A864" s="33" t="s">
        <v>927</v>
      </c>
      <c r="B864" s="33" t="s">
        <v>340</v>
      </c>
      <c r="C864" s="33">
        <v>4.4859999999999998</v>
      </c>
      <c r="D864" s="33">
        <v>4.4859999999999998</v>
      </c>
      <c r="E864" s="33">
        <f t="shared" si="135"/>
        <v>100</v>
      </c>
      <c r="F864" s="33">
        <f t="shared" si="136"/>
        <v>0</v>
      </c>
      <c r="G864" s="33"/>
    </row>
    <row r="865" spans="1:7" s="32" customFormat="1" ht="42.75" hidden="1" customHeight="1" outlineLevel="1" x14ac:dyDescent="0.25">
      <c r="A865" s="145" t="s">
        <v>928</v>
      </c>
      <c r="B865" s="141"/>
      <c r="C865" s="141"/>
      <c r="D865" s="141"/>
      <c r="E865" s="141"/>
      <c r="F865" s="141"/>
      <c r="G865" s="142"/>
    </row>
    <row r="866" spans="1:7" s="32" customFormat="1" ht="94.5" hidden="1" outlineLevel="1" x14ac:dyDescent="0.25">
      <c r="A866" s="33" t="s">
        <v>929</v>
      </c>
      <c r="B866" s="33" t="s">
        <v>926</v>
      </c>
      <c r="C866" s="33">
        <v>0.1416</v>
      </c>
      <c r="D866" s="33">
        <v>0.1416</v>
      </c>
      <c r="E866" s="33">
        <f>D866/C866*100</f>
        <v>100</v>
      </c>
      <c r="F866" s="33">
        <f>E866-100</f>
        <v>0</v>
      </c>
      <c r="G866" s="33"/>
    </row>
    <row r="867" spans="1:7" s="32" customFormat="1" ht="126" hidden="1" outlineLevel="1" x14ac:dyDescent="0.25">
      <c r="A867" s="33" t="s">
        <v>930</v>
      </c>
      <c r="B867" s="33" t="s">
        <v>340</v>
      </c>
      <c r="C867" s="33">
        <v>7</v>
      </c>
      <c r="D867" s="33">
        <v>7</v>
      </c>
      <c r="E867" s="33">
        <f t="shared" ref="E867:E872" si="137">D867/C867*100</f>
        <v>100</v>
      </c>
      <c r="F867" s="33">
        <f t="shared" ref="F867:F872" si="138">E867-100</f>
        <v>0</v>
      </c>
      <c r="G867" s="33"/>
    </row>
    <row r="868" spans="1:7" s="32" customFormat="1" ht="110.25" hidden="1" outlineLevel="1" x14ac:dyDescent="0.25">
      <c r="A868" s="33" t="s">
        <v>931</v>
      </c>
      <c r="B868" s="33" t="s">
        <v>340</v>
      </c>
      <c r="C868" s="33">
        <v>313</v>
      </c>
      <c r="D868" s="33">
        <v>313</v>
      </c>
      <c r="E868" s="33">
        <f t="shared" si="137"/>
        <v>100</v>
      </c>
      <c r="F868" s="33">
        <f t="shared" si="138"/>
        <v>0</v>
      </c>
      <c r="G868" s="33"/>
    </row>
    <row r="869" spans="1:7" s="32" customFormat="1" ht="94.5" hidden="1" outlineLevel="1" x14ac:dyDescent="0.25">
      <c r="A869" s="33" t="s">
        <v>932</v>
      </c>
      <c r="B869" s="33" t="s">
        <v>437</v>
      </c>
      <c r="C869" s="33">
        <v>46</v>
      </c>
      <c r="D869" s="33">
        <v>46</v>
      </c>
      <c r="E869" s="33">
        <f t="shared" si="137"/>
        <v>100</v>
      </c>
      <c r="F869" s="33">
        <f t="shared" si="138"/>
        <v>0</v>
      </c>
      <c r="G869" s="33"/>
    </row>
    <row r="870" spans="1:7" s="32" customFormat="1" ht="63" hidden="1" outlineLevel="1" x14ac:dyDescent="0.25">
      <c r="A870" s="33" t="s">
        <v>933</v>
      </c>
      <c r="B870" s="33" t="s">
        <v>934</v>
      </c>
      <c r="C870" s="33">
        <v>1</v>
      </c>
      <c r="D870" s="33">
        <v>1</v>
      </c>
      <c r="E870" s="33">
        <f t="shared" si="137"/>
        <v>100</v>
      </c>
      <c r="F870" s="33">
        <f t="shared" si="138"/>
        <v>0</v>
      </c>
      <c r="G870" s="33"/>
    </row>
    <row r="871" spans="1:7" s="32" customFormat="1" ht="157.5" hidden="1" outlineLevel="1" x14ac:dyDescent="0.25">
      <c r="A871" s="33" t="s">
        <v>935</v>
      </c>
      <c r="B871" s="33" t="s">
        <v>934</v>
      </c>
      <c r="C871" s="33">
        <v>1</v>
      </c>
      <c r="D871" s="33">
        <v>1</v>
      </c>
      <c r="E871" s="33">
        <f t="shared" si="137"/>
        <v>100</v>
      </c>
      <c r="F871" s="33">
        <f t="shared" si="138"/>
        <v>0</v>
      </c>
      <c r="G871" s="33"/>
    </row>
    <row r="872" spans="1:7" s="32" customFormat="1" ht="63" hidden="1" outlineLevel="1" x14ac:dyDescent="0.25">
      <c r="A872" s="33" t="s">
        <v>936</v>
      </c>
      <c r="B872" s="33" t="s">
        <v>26</v>
      </c>
      <c r="C872" s="33">
        <v>1</v>
      </c>
      <c r="D872" s="33">
        <v>1</v>
      </c>
      <c r="E872" s="33">
        <f t="shared" si="137"/>
        <v>100</v>
      </c>
      <c r="F872" s="33">
        <f t="shared" si="138"/>
        <v>0</v>
      </c>
      <c r="G872" s="33"/>
    </row>
    <row r="873" spans="1:7" s="32" customFormat="1" ht="15.75" hidden="1" outlineLevel="1" x14ac:dyDescent="0.25">
      <c r="A873" s="140" t="s">
        <v>937</v>
      </c>
      <c r="B873" s="141"/>
      <c r="C873" s="141"/>
      <c r="D873" s="141"/>
      <c r="E873" s="141"/>
      <c r="F873" s="141"/>
      <c r="G873" s="142"/>
    </row>
    <row r="874" spans="1:7" s="32" customFormat="1" ht="141.75" hidden="1" outlineLevel="1" x14ac:dyDescent="0.25">
      <c r="A874" s="33" t="s">
        <v>938</v>
      </c>
      <c r="B874" s="33" t="s">
        <v>26</v>
      </c>
      <c r="C874" s="33">
        <v>1</v>
      </c>
      <c r="D874" s="33">
        <v>1</v>
      </c>
      <c r="E874" s="33">
        <f>D874/C874*100</f>
        <v>100</v>
      </c>
      <c r="F874" s="33">
        <f>E874-100</f>
        <v>0</v>
      </c>
      <c r="G874" s="33"/>
    </row>
    <row r="875" spans="1:7" s="32" customFormat="1" ht="189" hidden="1" outlineLevel="1" x14ac:dyDescent="0.25">
      <c r="A875" s="33" t="s">
        <v>939</v>
      </c>
      <c r="B875" s="33" t="s">
        <v>437</v>
      </c>
      <c r="C875" s="33">
        <v>15</v>
      </c>
      <c r="D875" s="33">
        <v>15</v>
      </c>
      <c r="E875" s="33">
        <f t="shared" ref="E875:E877" si="139">D875/C875*100</f>
        <v>100</v>
      </c>
      <c r="F875" s="33">
        <f t="shared" ref="F875:F877" si="140">E875-100</f>
        <v>0</v>
      </c>
      <c r="G875" s="33"/>
    </row>
    <row r="876" spans="1:7" s="32" customFormat="1" ht="157.5" hidden="1" outlineLevel="1" x14ac:dyDescent="0.25">
      <c r="A876" s="33" t="s">
        <v>940</v>
      </c>
      <c r="B876" s="33" t="s">
        <v>437</v>
      </c>
      <c r="C876" s="33">
        <v>3</v>
      </c>
      <c r="D876" s="33">
        <v>3</v>
      </c>
      <c r="E876" s="33">
        <f t="shared" si="139"/>
        <v>100</v>
      </c>
      <c r="F876" s="33">
        <f t="shared" si="140"/>
        <v>0</v>
      </c>
      <c r="G876" s="33"/>
    </row>
    <row r="877" spans="1:7" s="32" customFormat="1" ht="173.25" hidden="1" outlineLevel="1" x14ac:dyDescent="0.25">
      <c r="A877" s="33" t="s">
        <v>941</v>
      </c>
      <c r="B877" s="33" t="s">
        <v>437</v>
      </c>
      <c r="C877" s="33">
        <v>5</v>
      </c>
      <c r="D877" s="33">
        <v>5</v>
      </c>
      <c r="E877" s="33">
        <f t="shared" si="139"/>
        <v>100</v>
      </c>
      <c r="F877" s="33">
        <f t="shared" si="140"/>
        <v>0</v>
      </c>
      <c r="G877" s="33"/>
    </row>
    <row r="878" spans="1:7" s="32" customFormat="1" ht="15.75" hidden="1" outlineLevel="1" x14ac:dyDescent="0.25">
      <c r="A878" s="140" t="s">
        <v>942</v>
      </c>
      <c r="B878" s="141"/>
      <c r="C878" s="141"/>
      <c r="D878" s="141"/>
      <c r="E878" s="141"/>
      <c r="F878" s="141"/>
      <c r="G878" s="142"/>
    </row>
    <row r="879" spans="1:7" s="32" customFormat="1" ht="157.5" hidden="1" outlineLevel="1" x14ac:dyDescent="0.25">
      <c r="A879" s="33" t="s">
        <v>943</v>
      </c>
      <c r="B879" s="33" t="s">
        <v>437</v>
      </c>
      <c r="C879" s="33">
        <v>40</v>
      </c>
      <c r="D879" s="33">
        <v>40</v>
      </c>
      <c r="E879" s="33">
        <f>D879/C879*100</f>
        <v>100</v>
      </c>
      <c r="F879" s="33">
        <f>E879-100</f>
        <v>0</v>
      </c>
      <c r="G879" s="33"/>
    </row>
    <row r="880" spans="1:7" s="32" customFormat="1" ht="31.5" hidden="1" outlineLevel="1" x14ac:dyDescent="0.25">
      <c r="A880" s="33" t="s">
        <v>944</v>
      </c>
      <c r="B880" s="33" t="s">
        <v>26</v>
      </c>
      <c r="C880" s="33">
        <v>2</v>
      </c>
      <c r="D880" s="33">
        <v>2</v>
      </c>
      <c r="E880" s="33">
        <f t="shared" ref="E880:E881" si="141">D880/C880*100</f>
        <v>100</v>
      </c>
      <c r="F880" s="33">
        <f t="shared" ref="F880:F881" si="142">E880-100</f>
        <v>0</v>
      </c>
      <c r="G880" s="33"/>
    </row>
    <row r="881" spans="1:7" s="32" customFormat="1" ht="110.25" hidden="1" outlineLevel="1" x14ac:dyDescent="0.25">
      <c r="A881" s="33" t="s">
        <v>945</v>
      </c>
      <c r="B881" s="33" t="s">
        <v>340</v>
      </c>
      <c r="C881" s="33">
        <v>21</v>
      </c>
      <c r="D881" s="33">
        <v>21</v>
      </c>
      <c r="E881" s="33">
        <f t="shared" si="141"/>
        <v>100</v>
      </c>
      <c r="F881" s="33">
        <f t="shared" si="142"/>
        <v>0</v>
      </c>
      <c r="G881" s="33"/>
    </row>
    <row r="882" spans="1:7" s="32" customFormat="1" ht="15.75" hidden="1" outlineLevel="1" x14ac:dyDescent="0.25">
      <c r="A882" s="138" t="s">
        <v>946</v>
      </c>
      <c r="B882" s="139"/>
      <c r="C882" s="139"/>
      <c r="D882" s="139"/>
      <c r="E882" s="139"/>
      <c r="F882" s="139"/>
      <c r="G882" s="139"/>
    </row>
    <row r="883" spans="1:7" s="32" customFormat="1" ht="63" hidden="1" outlineLevel="1" x14ac:dyDescent="0.25">
      <c r="A883" s="33" t="s">
        <v>947</v>
      </c>
      <c r="B883" s="33" t="s">
        <v>26</v>
      </c>
      <c r="C883" s="33">
        <v>23</v>
      </c>
      <c r="D883" s="33">
        <v>23</v>
      </c>
      <c r="E883" s="33">
        <f>D883/C883*100</f>
        <v>100</v>
      </c>
      <c r="F883" s="33">
        <f>E883-100</f>
        <v>0</v>
      </c>
      <c r="G883" s="33"/>
    </row>
    <row r="884" spans="1:7" s="32" customFormat="1" ht="63" hidden="1" outlineLevel="1" x14ac:dyDescent="0.25">
      <c r="A884" s="33" t="s">
        <v>948</v>
      </c>
      <c r="B884" s="33" t="s">
        <v>437</v>
      </c>
      <c r="C884" s="33">
        <v>105</v>
      </c>
      <c r="D884" s="33">
        <v>0</v>
      </c>
      <c r="E884" s="33">
        <f t="shared" ref="E884:E891" si="143">D884/C884*100</f>
        <v>0</v>
      </c>
      <c r="F884" s="33">
        <f t="shared" ref="F884:F891" si="144">E884-100</f>
        <v>-100</v>
      </c>
      <c r="G884" s="55" t="s">
        <v>949</v>
      </c>
    </row>
    <row r="885" spans="1:7" s="32" customFormat="1" ht="78.75" hidden="1" outlineLevel="1" x14ac:dyDescent="0.25">
      <c r="A885" s="33" t="s">
        <v>950</v>
      </c>
      <c r="B885" s="33" t="s">
        <v>35</v>
      </c>
      <c r="C885" s="33">
        <v>7</v>
      </c>
      <c r="D885" s="33">
        <v>0</v>
      </c>
      <c r="E885" s="33">
        <f t="shared" si="143"/>
        <v>0</v>
      </c>
      <c r="F885" s="33">
        <f t="shared" si="144"/>
        <v>-100</v>
      </c>
      <c r="G885" s="33" t="s">
        <v>949</v>
      </c>
    </row>
    <row r="886" spans="1:7" s="32" customFormat="1" ht="63" hidden="1" outlineLevel="1" x14ac:dyDescent="0.25">
      <c r="A886" s="33" t="s">
        <v>951</v>
      </c>
      <c r="B886" s="33" t="s">
        <v>26</v>
      </c>
      <c r="C886" s="33">
        <v>1</v>
      </c>
      <c r="D886" s="33">
        <v>1</v>
      </c>
      <c r="E886" s="33">
        <f t="shared" si="143"/>
        <v>100</v>
      </c>
      <c r="F886" s="33">
        <f t="shared" si="144"/>
        <v>0</v>
      </c>
      <c r="G886" s="33"/>
    </row>
    <row r="887" spans="1:7" s="32" customFormat="1" ht="63" hidden="1" outlineLevel="1" x14ac:dyDescent="0.25">
      <c r="A887" s="33" t="s">
        <v>952</v>
      </c>
      <c r="B887" s="33" t="s">
        <v>26</v>
      </c>
      <c r="C887" s="33">
        <v>1</v>
      </c>
      <c r="D887" s="33">
        <v>1</v>
      </c>
      <c r="E887" s="33">
        <f t="shared" si="143"/>
        <v>100</v>
      </c>
      <c r="F887" s="33">
        <f t="shared" si="144"/>
        <v>0</v>
      </c>
      <c r="G887" s="33"/>
    </row>
    <row r="888" spans="1:7" s="32" customFormat="1" ht="78.75" hidden="1" outlineLevel="1" x14ac:dyDescent="0.25">
      <c r="A888" s="33" t="s">
        <v>953</v>
      </c>
      <c r="B888" s="33" t="s">
        <v>437</v>
      </c>
      <c r="C888" s="33">
        <v>10</v>
      </c>
      <c r="D888" s="33">
        <v>12</v>
      </c>
      <c r="E888" s="33">
        <f t="shared" si="143"/>
        <v>120</v>
      </c>
      <c r="F888" s="33">
        <f t="shared" si="144"/>
        <v>20</v>
      </c>
      <c r="G888" s="33"/>
    </row>
    <row r="889" spans="1:7" s="32" customFormat="1" ht="94.5" hidden="1" outlineLevel="1" x14ac:dyDescent="0.25">
      <c r="A889" s="33" t="s">
        <v>954</v>
      </c>
      <c r="B889" s="33" t="s">
        <v>437</v>
      </c>
      <c r="C889" s="33">
        <v>6</v>
      </c>
      <c r="D889" s="33">
        <v>1.7</v>
      </c>
      <c r="E889" s="33">
        <f t="shared" si="143"/>
        <v>28.333333333333332</v>
      </c>
      <c r="F889" s="33">
        <f t="shared" si="144"/>
        <v>-71.666666666666671</v>
      </c>
      <c r="G889" s="33" t="s">
        <v>955</v>
      </c>
    </row>
    <row r="890" spans="1:7" s="32" customFormat="1" ht="31.5" hidden="1" outlineLevel="1" x14ac:dyDescent="0.25">
      <c r="A890" s="33" t="s">
        <v>956</v>
      </c>
      <c r="B890" s="33" t="s">
        <v>26</v>
      </c>
      <c r="C890" s="33">
        <v>1</v>
      </c>
      <c r="D890" s="33">
        <v>1</v>
      </c>
      <c r="E890" s="33">
        <f t="shared" si="143"/>
        <v>100</v>
      </c>
      <c r="F890" s="33">
        <f t="shared" si="144"/>
        <v>0</v>
      </c>
      <c r="G890" s="33"/>
    </row>
    <row r="891" spans="1:7" s="32" customFormat="1" ht="63" hidden="1" outlineLevel="1" x14ac:dyDescent="0.25">
      <c r="A891" s="33" t="s">
        <v>957</v>
      </c>
      <c r="B891" s="33" t="s">
        <v>26</v>
      </c>
      <c r="C891" s="33">
        <v>5</v>
      </c>
      <c r="D891" s="33">
        <v>5</v>
      </c>
      <c r="E891" s="33">
        <f t="shared" si="143"/>
        <v>100</v>
      </c>
      <c r="F891" s="33">
        <f t="shared" si="144"/>
        <v>0</v>
      </c>
      <c r="G891" s="33"/>
    </row>
    <row r="892" spans="1:7" s="32" customFormat="1" ht="15.75" hidden="1" outlineLevel="1" x14ac:dyDescent="0.25">
      <c r="A892" s="138" t="s">
        <v>958</v>
      </c>
      <c r="B892" s="139"/>
      <c r="C892" s="139"/>
      <c r="D892" s="139"/>
      <c r="E892" s="139"/>
      <c r="F892" s="139"/>
      <c r="G892" s="139"/>
    </row>
    <row r="893" spans="1:7" s="32" customFormat="1" ht="47.25" hidden="1" outlineLevel="1" x14ac:dyDescent="0.25">
      <c r="A893" s="33" t="s">
        <v>959</v>
      </c>
      <c r="B893" s="33" t="s">
        <v>26</v>
      </c>
      <c r="C893" s="33">
        <v>1</v>
      </c>
      <c r="D893" s="33">
        <v>1</v>
      </c>
      <c r="E893" s="33">
        <f>D893/C893*100</f>
        <v>100</v>
      </c>
      <c r="F893" s="33">
        <f>E893-100</f>
        <v>0</v>
      </c>
      <c r="G893" s="33"/>
    </row>
    <row r="894" spans="1:7" s="32" customFormat="1" ht="47.25" hidden="1" outlineLevel="1" x14ac:dyDescent="0.25">
      <c r="A894" s="33" t="s">
        <v>960</v>
      </c>
      <c r="B894" s="33" t="s">
        <v>340</v>
      </c>
      <c r="C894" s="33">
        <v>16.3</v>
      </c>
      <c r="D894" s="33">
        <v>0</v>
      </c>
      <c r="E894" s="33">
        <f>D894/C894*100</f>
        <v>0</v>
      </c>
      <c r="F894" s="33">
        <f>E894-100</f>
        <v>-100</v>
      </c>
      <c r="G894" s="33" t="s">
        <v>961</v>
      </c>
    </row>
    <row r="895" spans="1:7" s="32" customFormat="1" ht="15.75" hidden="1" outlineLevel="1" x14ac:dyDescent="0.25">
      <c r="A895" s="140" t="s">
        <v>962</v>
      </c>
      <c r="B895" s="141"/>
      <c r="C895" s="141"/>
      <c r="D895" s="141"/>
      <c r="E895" s="141"/>
      <c r="F895" s="141"/>
      <c r="G895" s="142"/>
    </row>
    <row r="896" spans="1:7" s="32" customFormat="1" ht="15.75" hidden="1" outlineLevel="1" x14ac:dyDescent="0.25">
      <c r="A896" s="33" t="s">
        <v>963</v>
      </c>
      <c r="B896" s="33" t="s">
        <v>26</v>
      </c>
      <c r="C896" s="33">
        <v>37</v>
      </c>
      <c r="D896" s="33">
        <v>37</v>
      </c>
      <c r="E896" s="33">
        <f>D896/C896*100</f>
        <v>100</v>
      </c>
      <c r="F896" s="33">
        <f>E896-100</f>
        <v>0</v>
      </c>
      <c r="G896" s="33"/>
    </row>
    <row r="897" spans="1:7" s="32" customFormat="1" ht="15.75" hidden="1" outlineLevel="1" x14ac:dyDescent="0.25">
      <c r="A897" s="33" t="s">
        <v>964</v>
      </c>
      <c r="B897" s="33" t="s">
        <v>26</v>
      </c>
      <c r="C897" s="33">
        <v>24</v>
      </c>
      <c r="D897" s="33">
        <v>24</v>
      </c>
      <c r="E897" s="33">
        <f t="shared" ref="E897:E900" si="145">D897/C897*100</f>
        <v>100</v>
      </c>
      <c r="F897" s="33">
        <f t="shared" ref="F897:F900" si="146">E897-100</f>
        <v>0</v>
      </c>
      <c r="G897" s="33"/>
    </row>
    <row r="898" spans="1:7" s="32" customFormat="1" ht="31.5" hidden="1" outlineLevel="1" x14ac:dyDescent="0.25">
      <c r="A898" s="33" t="s">
        <v>965</v>
      </c>
      <c r="B898" s="33" t="s">
        <v>26</v>
      </c>
      <c r="C898" s="33">
        <v>3</v>
      </c>
      <c r="D898" s="33">
        <v>3</v>
      </c>
      <c r="E898" s="33">
        <f t="shared" si="145"/>
        <v>100</v>
      </c>
      <c r="F898" s="33">
        <f t="shared" si="146"/>
        <v>0</v>
      </c>
      <c r="G898" s="33"/>
    </row>
    <row r="899" spans="1:7" s="32" customFormat="1" ht="31.5" hidden="1" outlineLevel="1" x14ac:dyDescent="0.25">
      <c r="A899" s="33" t="s">
        <v>966</v>
      </c>
      <c r="B899" s="33" t="s">
        <v>35</v>
      </c>
      <c r="C899" s="33">
        <v>1250</v>
      </c>
      <c r="D899" s="33">
        <v>200</v>
      </c>
      <c r="E899" s="33">
        <f t="shared" si="145"/>
        <v>16</v>
      </c>
      <c r="F899" s="33">
        <f t="shared" si="146"/>
        <v>-84</v>
      </c>
      <c r="G899" s="33" t="s">
        <v>961</v>
      </c>
    </row>
    <row r="900" spans="1:7" s="32" customFormat="1" ht="47.25" hidden="1" outlineLevel="1" x14ac:dyDescent="0.25">
      <c r="A900" s="33" t="s">
        <v>967</v>
      </c>
      <c r="B900" s="33" t="s">
        <v>26</v>
      </c>
      <c r="C900" s="33">
        <v>3</v>
      </c>
      <c r="D900" s="33">
        <v>3</v>
      </c>
      <c r="E900" s="33">
        <f t="shared" si="145"/>
        <v>100</v>
      </c>
      <c r="F900" s="33">
        <f t="shared" si="146"/>
        <v>0</v>
      </c>
      <c r="G900" s="33"/>
    </row>
    <row r="901" spans="1:7" s="32" customFormat="1" ht="15.75" hidden="1" outlineLevel="1" x14ac:dyDescent="0.25">
      <c r="A901" s="140" t="s">
        <v>968</v>
      </c>
      <c r="B901" s="141"/>
      <c r="C901" s="141"/>
      <c r="D901" s="141"/>
      <c r="E901" s="141"/>
      <c r="F901" s="141"/>
      <c r="G901" s="142"/>
    </row>
    <row r="902" spans="1:7" s="32" customFormat="1" ht="78.75" hidden="1" outlineLevel="1" x14ac:dyDescent="0.25">
      <c r="A902" s="33" t="s">
        <v>969</v>
      </c>
      <c r="B902" s="33" t="s">
        <v>35</v>
      </c>
      <c r="C902" s="33">
        <v>250</v>
      </c>
      <c r="D902" s="33">
        <v>350</v>
      </c>
      <c r="E902" s="33">
        <f>D902/C902*100</f>
        <v>140</v>
      </c>
      <c r="F902" s="33">
        <f>E902-100</f>
        <v>40</v>
      </c>
      <c r="G902" s="33"/>
    </row>
    <row r="903" spans="1:7" s="32" customFormat="1" ht="15.75" hidden="1" outlineLevel="1" x14ac:dyDescent="0.25">
      <c r="A903" s="33" t="s">
        <v>970</v>
      </c>
      <c r="B903" s="33" t="s">
        <v>26</v>
      </c>
      <c r="C903" s="33">
        <v>1</v>
      </c>
      <c r="D903" s="33">
        <v>1</v>
      </c>
      <c r="E903" s="33">
        <f t="shared" ref="E903:E905" si="147">D903/C903*100</f>
        <v>100</v>
      </c>
      <c r="F903" s="33">
        <f t="shared" ref="F903:F905" si="148">E903-100</f>
        <v>0</v>
      </c>
      <c r="G903" s="33"/>
    </row>
    <row r="904" spans="1:7" s="32" customFormat="1" ht="94.5" hidden="1" outlineLevel="1" x14ac:dyDescent="0.25">
      <c r="A904" s="33" t="s">
        <v>971</v>
      </c>
      <c r="B904" s="33" t="s">
        <v>26</v>
      </c>
      <c r="C904" s="33">
        <v>3</v>
      </c>
      <c r="D904" s="33">
        <v>4</v>
      </c>
      <c r="E904" s="33">
        <f t="shared" si="147"/>
        <v>133.33333333333331</v>
      </c>
      <c r="F904" s="33">
        <f t="shared" si="148"/>
        <v>33.333333333333314</v>
      </c>
      <c r="G904" s="33"/>
    </row>
    <row r="905" spans="1:7" s="32" customFormat="1" ht="94.5" hidden="1" outlineLevel="1" x14ac:dyDescent="0.25">
      <c r="A905" s="33" t="s">
        <v>972</v>
      </c>
      <c r="B905" s="33" t="s">
        <v>26</v>
      </c>
      <c r="C905" s="33">
        <v>2</v>
      </c>
      <c r="D905" s="33">
        <v>3</v>
      </c>
      <c r="E905" s="33">
        <f t="shared" si="147"/>
        <v>150</v>
      </c>
      <c r="F905" s="33">
        <f t="shared" si="148"/>
        <v>50</v>
      </c>
      <c r="G905" s="33"/>
    </row>
    <row r="906" spans="1:7" s="32" customFormat="1" ht="15.75" hidden="1" outlineLevel="1" x14ac:dyDescent="0.25">
      <c r="A906" s="138" t="s">
        <v>973</v>
      </c>
      <c r="B906" s="139"/>
      <c r="C906" s="139"/>
      <c r="D906" s="139"/>
      <c r="E906" s="139"/>
      <c r="F906" s="139"/>
      <c r="G906" s="139"/>
    </row>
    <row r="907" spans="1:7" s="32" customFormat="1" ht="110.25" hidden="1" outlineLevel="1" x14ac:dyDescent="0.25">
      <c r="A907" s="33" t="s">
        <v>974</v>
      </c>
      <c r="B907" s="33" t="s">
        <v>26</v>
      </c>
      <c r="C907" s="33">
        <v>35</v>
      </c>
      <c r="D907" s="33">
        <v>35</v>
      </c>
      <c r="E907" s="33">
        <f>D907/C907*100</f>
        <v>100</v>
      </c>
      <c r="F907" s="33">
        <f>E907-100</f>
        <v>0</v>
      </c>
      <c r="G907" s="33"/>
    </row>
    <row r="908" spans="1:7" s="32" customFormat="1" ht="63" hidden="1" outlineLevel="1" x14ac:dyDescent="0.25">
      <c r="A908" s="33" t="s">
        <v>975</v>
      </c>
      <c r="B908" s="33" t="s">
        <v>26</v>
      </c>
      <c r="C908" s="33">
        <v>300</v>
      </c>
      <c r="D908" s="33">
        <v>612</v>
      </c>
      <c r="E908" s="33">
        <f>D908/C908*100</f>
        <v>204</v>
      </c>
      <c r="F908" s="33">
        <f>E908-100</f>
        <v>104</v>
      </c>
      <c r="G908" s="33"/>
    </row>
    <row r="909" spans="1:7" s="32" customFormat="1" ht="31.5" hidden="1" customHeight="1" outlineLevel="1" x14ac:dyDescent="0.25">
      <c r="A909" s="140" t="s">
        <v>976</v>
      </c>
      <c r="B909" s="141"/>
      <c r="C909" s="141"/>
      <c r="D909" s="141"/>
      <c r="E909" s="141"/>
      <c r="F909" s="141"/>
      <c r="G909" s="142"/>
    </row>
    <row r="910" spans="1:7" s="32" customFormat="1" ht="49.5" hidden="1" customHeight="1" outlineLevel="1" x14ac:dyDescent="0.25">
      <c r="A910" s="33" t="s">
        <v>961</v>
      </c>
      <c r="B910" s="33"/>
      <c r="C910" s="33"/>
      <c r="D910" s="33"/>
      <c r="E910" s="33"/>
      <c r="F910" s="33"/>
      <c r="G910" s="55" t="s">
        <v>977</v>
      </c>
    </row>
    <row r="911" spans="1:7" s="32" customFormat="1" ht="37.5" hidden="1" customHeight="1" outlineLevel="1" x14ac:dyDescent="0.25">
      <c r="A911" s="33" t="s">
        <v>978</v>
      </c>
      <c r="B911" s="33" t="s">
        <v>26</v>
      </c>
      <c r="C911" s="33">
        <v>604</v>
      </c>
      <c r="D911" s="33">
        <v>300</v>
      </c>
      <c r="E911" s="33">
        <f t="shared" ref="E911:E914" si="149">D911/C911*100</f>
        <v>49.668874172185426</v>
      </c>
      <c r="F911" s="33">
        <f t="shared" ref="F911:F914" si="150">E911-100</f>
        <v>-50.331125827814574</v>
      </c>
      <c r="G911" s="55" t="s">
        <v>977</v>
      </c>
    </row>
    <row r="912" spans="1:7" s="32" customFormat="1" ht="45.75" hidden="1" customHeight="1" outlineLevel="1" x14ac:dyDescent="0.25">
      <c r="A912" s="33" t="s">
        <v>979</v>
      </c>
      <c r="B912" s="33" t="s">
        <v>26</v>
      </c>
      <c r="C912" s="33">
        <v>2832</v>
      </c>
      <c r="D912" s="33">
        <v>840</v>
      </c>
      <c r="E912" s="33">
        <f t="shared" si="149"/>
        <v>29.66101694915254</v>
      </c>
      <c r="F912" s="33">
        <f t="shared" si="150"/>
        <v>-70.33898305084746</v>
      </c>
      <c r="G912" s="55" t="s">
        <v>980</v>
      </c>
    </row>
    <row r="913" spans="1:7" s="32" customFormat="1" ht="55.5" hidden="1" customHeight="1" outlineLevel="1" x14ac:dyDescent="0.25">
      <c r="A913" s="33" t="s">
        <v>981</v>
      </c>
      <c r="B913" s="33" t="s">
        <v>437</v>
      </c>
      <c r="C913" s="33">
        <v>0.1</v>
      </c>
      <c r="D913" s="33">
        <v>0.1</v>
      </c>
      <c r="E913" s="33">
        <f t="shared" si="149"/>
        <v>100</v>
      </c>
      <c r="F913" s="33">
        <f t="shared" si="150"/>
        <v>0</v>
      </c>
      <c r="G913" s="33"/>
    </row>
    <row r="914" spans="1:7" s="32" customFormat="1" ht="55.5" hidden="1" customHeight="1" outlineLevel="1" x14ac:dyDescent="0.25">
      <c r="A914" s="33" t="s">
        <v>982</v>
      </c>
      <c r="B914" s="33" t="s">
        <v>26</v>
      </c>
      <c r="C914" s="33">
        <v>1</v>
      </c>
      <c r="D914" s="33">
        <v>5</v>
      </c>
      <c r="E914" s="33">
        <f t="shared" si="149"/>
        <v>500</v>
      </c>
      <c r="F914" s="33">
        <f t="shared" si="150"/>
        <v>400</v>
      </c>
      <c r="G914" s="33"/>
    </row>
    <row r="915" spans="1:7" s="32" customFormat="1" ht="30" hidden="1" customHeight="1" outlineLevel="1" x14ac:dyDescent="0.25">
      <c r="A915" s="88" t="s">
        <v>1215</v>
      </c>
      <c r="B915" s="88"/>
      <c r="C915" s="88"/>
      <c r="D915" s="88"/>
      <c r="E915" s="88"/>
      <c r="F915" s="88">
        <f>F914+F913+F912+F911+F908+F907+F905+F904+F903+F902+F900+F899+F898+F897+F896+F894+F893+F891+F890+F889+F888+F887+F886+F885+F884+F883+F881+F880+F879+F877+F876+F875+F874+F872+F871+F870+F869+F868+F867+F866+F864+F863+F862+F861+F860+F858+F857+F855+F854+F853+F852+F851+F850+F849+F848+F847+F846+F844+F843+F841+F840+F839+F838+F837+F835+F834+F833+F832+F831+F830+F829+F828+F827+F826+F825+F824+F823+F822+F821+F820+F819+F817+F816+F815+F813+F812+F811+F810+F809+F807+F806+F805+F804</f>
        <v>642.31747645031953</v>
      </c>
      <c r="G915" s="88"/>
    </row>
    <row r="916" spans="1:7" s="32" customFormat="1" ht="55.5" hidden="1" customHeight="1" outlineLevel="1" x14ac:dyDescent="0.25">
      <c r="A916" s="126" t="s">
        <v>983</v>
      </c>
      <c r="B916" s="133"/>
      <c r="C916" s="133"/>
      <c r="D916" s="133"/>
      <c r="E916" s="133"/>
      <c r="F916" s="133"/>
      <c r="G916" s="134"/>
    </row>
    <row r="917" spans="1:7" s="32" customFormat="1" ht="32.25" hidden="1" customHeight="1" outlineLevel="1" x14ac:dyDescent="0.25">
      <c r="A917" s="140" t="s">
        <v>984</v>
      </c>
      <c r="B917" s="141"/>
      <c r="C917" s="141"/>
      <c r="D917" s="141"/>
      <c r="E917" s="141"/>
      <c r="F917" s="141"/>
      <c r="G917" s="142"/>
    </row>
    <row r="918" spans="1:7" s="32" customFormat="1" ht="94.5" hidden="1" outlineLevel="1" x14ac:dyDescent="0.25">
      <c r="A918" s="33" t="s">
        <v>985</v>
      </c>
      <c r="B918" s="33" t="s">
        <v>986</v>
      </c>
      <c r="C918" s="33">
        <v>3.2</v>
      </c>
      <c r="D918" s="33">
        <v>0</v>
      </c>
      <c r="E918" s="33">
        <f>D918/C918*100</f>
        <v>0</v>
      </c>
      <c r="F918" s="33">
        <f>E918-100</f>
        <v>-100</v>
      </c>
      <c r="G918" s="33" t="s">
        <v>1017</v>
      </c>
    </row>
    <row r="919" spans="1:7" s="32" customFormat="1" ht="47.25" hidden="1" outlineLevel="1" x14ac:dyDescent="0.25">
      <c r="A919" s="33" t="s">
        <v>987</v>
      </c>
      <c r="B919" s="33" t="s">
        <v>988</v>
      </c>
      <c r="C919" s="33">
        <v>3.05</v>
      </c>
      <c r="D919" s="33">
        <v>1.55</v>
      </c>
      <c r="E919" s="33">
        <f t="shared" ref="E919:E920" si="151">D919/C919*100</f>
        <v>50.819672131147541</v>
      </c>
      <c r="F919" s="33">
        <f t="shared" ref="F919:F920" si="152">E919-100</f>
        <v>-49.180327868852459</v>
      </c>
      <c r="G919" s="33"/>
    </row>
    <row r="920" spans="1:7" s="32" customFormat="1" ht="47.25" hidden="1" outlineLevel="1" x14ac:dyDescent="0.25">
      <c r="A920" s="33" t="s">
        <v>989</v>
      </c>
      <c r="B920" s="33" t="s">
        <v>990</v>
      </c>
      <c r="C920" s="33">
        <v>929</v>
      </c>
      <c r="D920" s="33">
        <v>957.3</v>
      </c>
      <c r="E920" s="33">
        <f t="shared" si="151"/>
        <v>103.04628632938643</v>
      </c>
      <c r="F920" s="33">
        <f t="shared" si="152"/>
        <v>3.0462863293864331</v>
      </c>
      <c r="G920" s="33"/>
    </row>
    <row r="921" spans="1:7" s="32" customFormat="1" ht="15.75" hidden="1" outlineLevel="1" x14ac:dyDescent="0.25">
      <c r="A921" s="140" t="s">
        <v>991</v>
      </c>
      <c r="B921" s="141"/>
      <c r="C921" s="141"/>
      <c r="D921" s="141"/>
      <c r="E921" s="141"/>
      <c r="F921" s="141"/>
      <c r="G921" s="142"/>
    </row>
    <row r="922" spans="1:7" s="32" customFormat="1" ht="31.5" hidden="1" outlineLevel="1" x14ac:dyDescent="0.25">
      <c r="A922" s="33" t="s">
        <v>992</v>
      </c>
      <c r="B922" s="33" t="s">
        <v>350</v>
      </c>
      <c r="C922" s="33">
        <v>2200</v>
      </c>
      <c r="D922" s="33">
        <v>6341</v>
      </c>
      <c r="E922" s="33">
        <f>D922/C922*100</f>
        <v>288.22727272727275</v>
      </c>
      <c r="F922" s="33">
        <f>E922-100</f>
        <v>188.22727272727275</v>
      </c>
      <c r="G922" s="33"/>
    </row>
    <row r="923" spans="1:7" s="32" customFormat="1" ht="31.5" hidden="1" outlineLevel="1" x14ac:dyDescent="0.25">
      <c r="A923" s="33" t="s">
        <v>993</v>
      </c>
      <c r="B923" s="33" t="s">
        <v>26</v>
      </c>
      <c r="C923" s="33">
        <v>471</v>
      </c>
      <c r="D923" s="33">
        <v>189</v>
      </c>
      <c r="E923" s="33">
        <f t="shared" ref="E923:E924" si="153">D923/C923*100</f>
        <v>40.127388535031848</v>
      </c>
      <c r="F923" s="33">
        <f t="shared" ref="F923:F924" si="154">E923-100</f>
        <v>-59.872611464968152</v>
      </c>
      <c r="G923" s="55" t="s">
        <v>994</v>
      </c>
    </row>
    <row r="924" spans="1:7" s="32" customFormat="1" ht="31.5" hidden="1" outlineLevel="1" x14ac:dyDescent="0.25">
      <c r="A924" s="33" t="s">
        <v>993</v>
      </c>
      <c r="B924" s="33" t="s">
        <v>26</v>
      </c>
      <c r="C924" s="33">
        <v>17</v>
      </c>
      <c r="D924" s="33">
        <v>14</v>
      </c>
      <c r="E924" s="33">
        <f t="shared" si="153"/>
        <v>82.35294117647058</v>
      </c>
      <c r="F924" s="33">
        <f t="shared" si="154"/>
        <v>-17.64705882352942</v>
      </c>
      <c r="G924" s="55" t="s">
        <v>995</v>
      </c>
    </row>
    <row r="925" spans="1:7" s="32" customFormat="1" ht="15.75" hidden="1" outlineLevel="1" x14ac:dyDescent="0.25">
      <c r="A925" s="140" t="s">
        <v>997</v>
      </c>
      <c r="B925" s="141"/>
      <c r="C925" s="141"/>
      <c r="D925" s="141"/>
      <c r="E925" s="141"/>
      <c r="F925" s="141"/>
      <c r="G925" s="142"/>
    </row>
    <row r="926" spans="1:7" s="32" customFormat="1" ht="78.75" hidden="1" outlineLevel="1" x14ac:dyDescent="0.25">
      <c r="A926" s="33" t="s">
        <v>996</v>
      </c>
      <c r="B926" s="33" t="s">
        <v>998</v>
      </c>
      <c r="C926" s="33">
        <v>13.02</v>
      </c>
      <c r="D926" s="33">
        <v>13.02</v>
      </c>
      <c r="E926" s="33">
        <f>D926/C926*100</f>
        <v>100</v>
      </c>
      <c r="F926" s="33">
        <f>E926-100</f>
        <v>0</v>
      </c>
      <c r="G926" s="33"/>
    </row>
    <row r="927" spans="1:7" s="32" customFormat="1" ht="63" hidden="1" outlineLevel="1" x14ac:dyDescent="0.25">
      <c r="A927" s="33" t="s">
        <v>999</v>
      </c>
      <c r="B927" s="33" t="s">
        <v>437</v>
      </c>
      <c r="C927" s="33">
        <v>10</v>
      </c>
      <c r="D927" s="33">
        <v>10</v>
      </c>
      <c r="E927" s="33">
        <f>D927/C927*100</f>
        <v>100</v>
      </c>
      <c r="F927" s="33">
        <f>E927-100</f>
        <v>0</v>
      </c>
      <c r="G927" s="33"/>
    </row>
    <row r="928" spans="1:7" s="32" customFormat="1" ht="15.75" hidden="1" outlineLevel="1" x14ac:dyDescent="0.25">
      <c r="A928" s="140" t="s">
        <v>1000</v>
      </c>
      <c r="B928" s="141"/>
      <c r="C928" s="141"/>
      <c r="D928" s="141"/>
      <c r="E928" s="141"/>
      <c r="F928" s="141"/>
      <c r="G928" s="142"/>
    </row>
    <row r="929" spans="1:7" s="32" customFormat="1" ht="47.25" hidden="1" outlineLevel="1" x14ac:dyDescent="0.25">
      <c r="A929" s="33" t="s">
        <v>1001</v>
      </c>
      <c r="B929" s="33" t="s">
        <v>35</v>
      </c>
      <c r="C929" s="33">
        <v>25</v>
      </c>
      <c r="D929" s="33">
        <v>26</v>
      </c>
      <c r="E929" s="33">
        <f>D929/C929*100</f>
        <v>104</v>
      </c>
      <c r="F929" s="33">
        <f>E929-100</f>
        <v>4</v>
      </c>
      <c r="G929" s="33"/>
    </row>
    <row r="930" spans="1:7" s="32" customFormat="1" ht="78.75" hidden="1" outlineLevel="1" x14ac:dyDescent="0.25">
      <c r="A930" s="33" t="s">
        <v>1002</v>
      </c>
      <c r="B930" s="33" t="s">
        <v>437</v>
      </c>
      <c r="C930" s="33">
        <v>2.2000000000000002</v>
      </c>
      <c r="D930" s="33">
        <v>2.2000000000000002</v>
      </c>
      <c r="E930" s="33">
        <f t="shared" ref="E930:E931" si="155">D930/C930*100</f>
        <v>100</v>
      </c>
      <c r="F930" s="33">
        <f t="shared" ref="F930:F931" si="156">E930-100</f>
        <v>0</v>
      </c>
      <c r="G930" s="33"/>
    </row>
    <row r="931" spans="1:7" s="32" customFormat="1" ht="63" hidden="1" outlineLevel="1" x14ac:dyDescent="0.25">
      <c r="A931" s="33" t="s">
        <v>1003</v>
      </c>
      <c r="B931" s="33" t="s">
        <v>1004</v>
      </c>
      <c r="C931" s="33">
        <v>0.6</v>
      </c>
      <c r="D931" s="33">
        <v>0.6</v>
      </c>
      <c r="E931" s="33">
        <f t="shared" si="155"/>
        <v>100</v>
      </c>
      <c r="F931" s="33">
        <f t="shared" si="156"/>
        <v>0</v>
      </c>
      <c r="G931" s="33"/>
    </row>
    <row r="932" spans="1:7" s="32" customFormat="1" ht="15.75" hidden="1" outlineLevel="1" x14ac:dyDescent="0.25">
      <c r="A932" s="140" t="s">
        <v>991</v>
      </c>
      <c r="B932" s="143"/>
      <c r="C932" s="143"/>
      <c r="D932" s="143"/>
      <c r="E932" s="143"/>
      <c r="F932" s="143"/>
      <c r="G932" s="144"/>
    </row>
    <row r="933" spans="1:7" s="32" customFormat="1" ht="31.5" hidden="1" outlineLevel="1" x14ac:dyDescent="0.25">
      <c r="A933" s="33" t="s">
        <v>992</v>
      </c>
      <c r="B933" s="33" t="s">
        <v>350</v>
      </c>
      <c r="C933" s="33">
        <v>2200</v>
      </c>
      <c r="D933" s="33">
        <v>6348</v>
      </c>
      <c r="E933" s="33">
        <f>D933/C933*100</f>
        <v>288.5454545454545</v>
      </c>
      <c r="F933" s="33">
        <f>E933-100</f>
        <v>188.5454545454545</v>
      </c>
      <c r="G933" s="33"/>
    </row>
    <row r="934" spans="1:7" s="32" customFormat="1" ht="15.75" hidden="1" outlineLevel="1" x14ac:dyDescent="0.25">
      <c r="A934" s="140" t="s">
        <v>1005</v>
      </c>
      <c r="B934" s="141"/>
      <c r="C934" s="141"/>
      <c r="D934" s="141"/>
      <c r="E934" s="141"/>
      <c r="F934" s="141"/>
      <c r="G934" s="142"/>
    </row>
    <row r="935" spans="1:7" s="32" customFormat="1" ht="63" hidden="1" outlineLevel="1" x14ac:dyDescent="0.25">
      <c r="A935" s="33" t="s">
        <v>1006</v>
      </c>
      <c r="B935" s="33" t="s">
        <v>437</v>
      </c>
      <c r="C935" s="33">
        <v>1.5</v>
      </c>
      <c r="D935" s="33">
        <v>0</v>
      </c>
      <c r="E935" s="33">
        <f>D935/C935*100</f>
        <v>0</v>
      </c>
      <c r="F935" s="33">
        <f>E935-100</f>
        <v>-100</v>
      </c>
      <c r="G935" s="33"/>
    </row>
    <row r="936" spans="1:7" s="32" customFormat="1" ht="15.75" hidden="1" outlineLevel="1" x14ac:dyDescent="0.25">
      <c r="A936" s="138" t="s">
        <v>1007</v>
      </c>
      <c r="B936" s="138"/>
      <c r="C936" s="138"/>
      <c r="D936" s="138"/>
      <c r="E936" s="138"/>
      <c r="F936" s="138"/>
      <c r="G936" s="138"/>
    </row>
    <row r="937" spans="1:7" s="32" customFormat="1" ht="63" hidden="1" outlineLevel="1" x14ac:dyDescent="0.25">
      <c r="A937" s="33" t="s">
        <v>1008</v>
      </c>
      <c r="B937" s="33" t="s">
        <v>26</v>
      </c>
      <c r="C937" s="33">
        <v>0</v>
      </c>
      <c r="D937" s="33">
        <v>0</v>
      </c>
      <c r="E937" s="33" t="e">
        <f>D937/C937*100</f>
        <v>#DIV/0!</v>
      </c>
      <c r="F937" s="33"/>
      <c r="G937" s="33"/>
    </row>
    <row r="938" spans="1:7" s="32" customFormat="1" ht="47.25" hidden="1" outlineLevel="1" x14ac:dyDescent="0.25">
      <c r="A938" s="33" t="s">
        <v>1009</v>
      </c>
      <c r="B938" s="33" t="s">
        <v>26</v>
      </c>
      <c r="C938" s="33">
        <v>0</v>
      </c>
      <c r="D938" s="33">
        <v>0</v>
      </c>
      <c r="E938" s="33" t="e">
        <f t="shared" ref="E938:E939" si="157">D938/C938*100</f>
        <v>#DIV/0!</v>
      </c>
      <c r="F938" s="33"/>
      <c r="G938" s="33"/>
    </row>
    <row r="939" spans="1:7" s="32" customFormat="1" ht="47.25" hidden="1" outlineLevel="1" x14ac:dyDescent="0.25">
      <c r="A939" s="33" t="s">
        <v>1010</v>
      </c>
      <c r="B939" s="33" t="s">
        <v>333</v>
      </c>
      <c r="C939" s="33">
        <v>0</v>
      </c>
      <c r="D939" s="33">
        <v>0</v>
      </c>
      <c r="E939" s="33" t="e">
        <f t="shared" si="157"/>
        <v>#DIV/0!</v>
      </c>
      <c r="F939" s="33"/>
      <c r="G939" s="33"/>
    </row>
    <row r="940" spans="1:7" s="32" customFormat="1" ht="15.75" hidden="1" outlineLevel="1" x14ac:dyDescent="0.25">
      <c r="A940" s="138" t="s">
        <v>1011</v>
      </c>
      <c r="B940" s="139"/>
      <c r="C940" s="139"/>
      <c r="D940" s="139"/>
      <c r="E940" s="139"/>
      <c r="F940" s="139"/>
      <c r="G940" s="139"/>
    </row>
    <row r="941" spans="1:7" s="32" customFormat="1" ht="31.5" hidden="1" outlineLevel="1" x14ac:dyDescent="0.25">
      <c r="A941" s="33" t="s">
        <v>1012</v>
      </c>
      <c r="B941" s="33" t="s">
        <v>26</v>
      </c>
      <c r="C941" s="33">
        <v>0</v>
      </c>
      <c r="D941" s="33">
        <v>0</v>
      </c>
      <c r="E941" s="33"/>
      <c r="F941" s="33"/>
      <c r="G941" s="33"/>
    </row>
    <row r="942" spans="1:7" s="32" customFormat="1" ht="31.5" hidden="1" outlineLevel="1" x14ac:dyDescent="0.25">
      <c r="A942" s="33" t="s">
        <v>1013</v>
      </c>
      <c r="B942" s="33" t="s">
        <v>26</v>
      </c>
      <c r="C942" s="33">
        <v>360</v>
      </c>
      <c r="D942" s="33">
        <v>407</v>
      </c>
      <c r="E942" s="33">
        <f>D942/C942*100</f>
        <v>113.05555555555556</v>
      </c>
      <c r="F942" s="33">
        <f>E942-100</f>
        <v>13.055555555555557</v>
      </c>
      <c r="G942" s="33"/>
    </row>
    <row r="943" spans="1:7" s="32" customFormat="1" ht="31.5" hidden="1" outlineLevel="1" x14ac:dyDescent="0.25">
      <c r="A943" s="33" t="s">
        <v>1012</v>
      </c>
      <c r="B943" s="33" t="s">
        <v>26</v>
      </c>
      <c r="C943" s="33">
        <v>50</v>
      </c>
      <c r="D943" s="33">
        <v>10</v>
      </c>
      <c r="E943" s="33">
        <f>D943/C943*100</f>
        <v>20</v>
      </c>
      <c r="F943" s="33">
        <f>E943-100</f>
        <v>-80</v>
      </c>
      <c r="G943" s="33"/>
    </row>
    <row r="944" spans="1:7" s="32" customFormat="1" ht="15.75" hidden="1" outlineLevel="1" x14ac:dyDescent="0.25">
      <c r="A944" s="81" t="s">
        <v>1215</v>
      </c>
      <c r="B944" s="84"/>
      <c r="C944" s="84"/>
      <c r="D944" s="84"/>
      <c r="E944" s="84"/>
      <c r="F944" s="93">
        <f>F943+F942+F935+F933+F931+F930+F929+F927+F926+F924+F923+F922+F920+F919+F918</f>
        <v>-9.8254289996807813</v>
      </c>
      <c r="G944" s="79"/>
    </row>
    <row r="945" spans="1:7" s="32" customFormat="1" ht="15.75" hidden="1" outlineLevel="1" x14ac:dyDescent="0.25">
      <c r="A945" s="126" t="s">
        <v>1014</v>
      </c>
      <c r="B945" s="133"/>
      <c r="C945" s="133"/>
      <c r="D945" s="133"/>
      <c r="E945" s="133"/>
      <c r="F945" s="133"/>
      <c r="G945" s="134"/>
    </row>
    <row r="946" spans="1:7" s="32" customFormat="1" ht="31.5" hidden="1" outlineLevel="1" x14ac:dyDescent="0.25">
      <c r="A946" s="33" t="s">
        <v>1015</v>
      </c>
      <c r="B946" s="33" t="s">
        <v>26</v>
      </c>
      <c r="C946" s="33">
        <v>147</v>
      </c>
      <c r="D946" s="33">
        <v>163</v>
      </c>
      <c r="E946" s="33">
        <f>D946/C946*100</f>
        <v>110.88435374149658</v>
      </c>
      <c r="F946" s="33">
        <f>E946-100</f>
        <v>10.884353741496582</v>
      </c>
      <c r="G946" s="33"/>
    </row>
    <row r="947" spans="1:7" s="32" customFormat="1" ht="31.5" hidden="1" outlineLevel="1" x14ac:dyDescent="0.25">
      <c r="A947" s="33" t="s">
        <v>1016</v>
      </c>
      <c r="B947" s="33" t="s">
        <v>26</v>
      </c>
      <c r="C947" s="33">
        <v>94</v>
      </c>
      <c r="D947" s="33">
        <v>96</v>
      </c>
      <c r="E947" s="33">
        <f>D947/C947*100</f>
        <v>102.12765957446808</v>
      </c>
      <c r="F947" s="33">
        <f>E947-100</f>
        <v>2.1276595744680833</v>
      </c>
      <c r="G947" s="33"/>
    </row>
    <row r="948" spans="1:7" s="32" customFormat="1" ht="15.75" hidden="1" outlineLevel="1" x14ac:dyDescent="0.25">
      <c r="A948" s="88" t="s">
        <v>1215</v>
      </c>
      <c r="B948" s="88"/>
      <c r="C948" s="88"/>
      <c r="D948" s="88"/>
      <c r="E948" s="88"/>
      <c r="F948" s="88">
        <f>F947+F946</f>
        <v>13.012013315964666</v>
      </c>
      <c r="G948" s="88"/>
    </row>
    <row r="949" spans="1:7" s="32" customFormat="1" ht="15.75" hidden="1" outlineLevel="1" x14ac:dyDescent="0.25">
      <c r="A949" s="126" t="s">
        <v>1018</v>
      </c>
      <c r="B949" s="133"/>
      <c r="C949" s="133"/>
      <c r="D949" s="133"/>
      <c r="E949" s="133"/>
      <c r="F949" s="133"/>
      <c r="G949" s="134"/>
    </row>
    <row r="950" spans="1:7" s="32" customFormat="1" ht="31.5" hidden="1" outlineLevel="1" x14ac:dyDescent="0.25">
      <c r="A950" s="31" t="s">
        <v>1019</v>
      </c>
      <c r="B950" s="31" t="s">
        <v>26</v>
      </c>
      <c r="C950" s="31">
        <v>1</v>
      </c>
      <c r="D950" s="31">
        <v>1</v>
      </c>
      <c r="E950" s="31">
        <f>D950/C950*100</f>
        <v>100</v>
      </c>
      <c r="F950" s="31">
        <f>E950-100</f>
        <v>0</v>
      </c>
      <c r="G950" s="73"/>
    </row>
    <row r="951" spans="1:7" s="32" customFormat="1" ht="31.5" hidden="1" outlineLevel="1" x14ac:dyDescent="0.25">
      <c r="A951" s="31" t="s">
        <v>1020</v>
      </c>
      <c r="B951" s="31" t="s">
        <v>333</v>
      </c>
      <c r="C951" s="31">
        <v>3.83</v>
      </c>
      <c r="D951" s="31">
        <v>3.83</v>
      </c>
      <c r="E951" s="31">
        <f t="shared" ref="E951:E961" si="158">D951/C951*100</f>
        <v>100</v>
      </c>
      <c r="F951" s="31">
        <f t="shared" ref="F951:F961" si="159">E951-100</f>
        <v>0</v>
      </c>
      <c r="G951" s="31"/>
    </row>
    <row r="952" spans="1:7" s="32" customFormat="1" ht="47.25" hidden="1" outlineLevel="1" x14ac:dyDescent="0.25">
      <c r="A952" s="31" t="s">
        <v>1021</v>
      </c>
      <c r="B952" s="31" t="s">
        <v>333</v>
      </c>
      <c r="C952" s="31">
        <v>10.8</v>
      </c>
      <c r="D952" s="31">
        <v>10.8</v>
      </c>
      <c r="E952" s="31">
        <f t="shared" si="158"/>
        <v>100</v>
      </c>
      <c r="F952" s="31">
        <f t="shared" si="159"/>
        <v>0</v>
      </c>
      <c r="G952" s="31"/>
    </row>
    <row r="953" spans="1:7" s="32" customFormat="1" ht="31.5" hidden="1" outlineLevel="1" x14ac:dyDescent="0.25">
      <c r="A953" s="31" t="s">
        <v>1022</v>
      </c>
      <c r="B953" s="31" t="s">
        <v>1023</v>
      </c>
      <c r="C953" s="31">
        <v>550</v>
      </c>
      <c r="D953" s="31">
        <v>550</v>
      </c>
      <c r="E953" s="31">
        <f t="shared" si="158"/>
        <v>100</v>
      </c>
      <c r="F953" s="31">
        <f t="shared" si="159"/>
        <v>0</v>
      </c>
      <c r="G953" s="31"/>
    </row>
    <row r="954" spans="1:7" s="32" customFormat="1" ht="47.25" hidden="1" outlineLevel="1" x14ac:dyDescent="0.25">
      <c r="A954" s="31" t="s">
        <v>1024</v>
      </c>
      <c r="B954" s="31" t="s">
        <v>350</v>
      </c>
      <c r="C954" s="31">
        <v>140</v>
      </c>
      <c r="D954" s="31">
        <v>140</v>
      </c>
      <c r="E954" s="31">
        <f t="shared" si="158"/>
        <v>100</v>
      </c>
      <c r="F954" s="31">
        <f t="shared" si="159"/>
        <v>0</v>
      </c>
      <c r="G954" s="31"/>
    </row>
    <row r="955" spans="1:7" s="32" customFormat="1" ht="47.25" hidden="1" outlineLevel="1" x14ac:dyDescent="0.25">
      <c r="A955" s="31" t="s">
        <v>1025</v>
      </c>
      <c r="B955" s="31" t="s">
        <v>350</v>
      </c>
      <c r="C955" s="31">
        <v>7</v>
      </c>
      <c r="D955" s="31">
        <v>7</v>
      </c>
      <c r="E955" s="31">
        <f t="shared" si="158"/>
        <v>100</v>
      </c>
      <c r="F955" s="31">
        <f t="shared" si="159"/>
        <v>0</v>
      </c>
      <c r="G955" s="31"/>
    </row>
    <row r="956" spans="1:7" s="32" customFormat="1" ht="47.25" hidden="1" outlineLevel="1" x14ac:dyDescent="0.25">
      <c r="A956" s="31" t="s">
        <v>1026</v>
      </c>
      <c r="B956" s="31" t="s">
        <v>350</v>
      </c>
      <c r="C956" s="31">
        <v>8</v>
      </c>
      <c r="D956" s="31">
        <v>8</v>
      </c>
      <c r="E956" s="31">
        <f t="shared" si="158"/>
        <v>100</v>
      </c>
      <c r="F956" s="31">
        <f t="shared" si="159"/>
        <v>0</v>
      </c>
      <c r="G956" s="31"/>
    </row>
    <row r="957" spans="1:7" s="32" customFormat="1" ht="47.25" hidden="1" outlineLevel="1" x14ac:dyDescent="0.25">
      <c r="A957" s="31" t="s">
        <v>1025</v>
      </c>
      <c r="B957" s="31" t="s">
        <v>350</v>
      </c>
      <c r="C957" s="31">
        <v>2</v>
      </c>
      <c r="D957" s="31">
        <v>2</v>
      </c>
      <c r="E957" s="31">
        <f t="shared" si="158"/>
        <v>100</v>
      </c>
      <c r="F957" s="31">
        <f t="shared" si="159"/>
        <v>0</v>
      </c>
      <c r="G957" s="31"/>
    </row>
    <row r="958" spans="1:7" s="32" customFormat="1" ht="47.25" hidden="1" outlineLevel="1" x14ac:dyDescent="0.25">
      <c r="A958" s="31" t="s">
        <v>1027</v>
      </c>
      <c r="B958" s="31" t="s">
        <v>350</v>
      </c>
      <c r="C958" s="31">
        <v>2</v>
      </c>
      <c r="D958" s="31">
        <v>2</v>
      </c>
      <c r="E958" s="31">
        <f t="shared" si="158"/>
        <v>100</v>
      </c>
      <c r="F958" s="31">
        <f t="shared" si="159"/>
        <v>0</v>
      </c>
      <c r="G958" s="31"/>
    </row>
    <row r="959" spans="1:7" s="32" customFormat="1" ht="15.75" hidden="1" outlineLevel="1" x14ac:dyDescent="0.25">
      <c r="A959" s="31" t="s">
        <v>1028</v>
      </c>
      <c r="B959" s="31" t="s">
        <v>1029</v>
      </c>
      <c r="C959" s="31">
        <v>2347.5</v>
      </c>
      <c r="D959" s="31">
        <v>2347.5</v>
      </c>
      <c r="E959" s="31">
        <f t="shared" si="158"/>
        <v>100</v>
      </c>
      <c r="F959" s="31">
        <f t="shared" si="159"/>
        <v>0</v>
      </c>
      <c r="G959" s="31"/>
    </row>
    <row r="960" spans="1:7" s="32" customFormat="1" ht="15.75" hidden="1" outlineLevel="1" x14ac:dyDescent="0.25">
      <c r="A960" s="31" t="s">
        <v>1030</v>
      </c>
      <c r="B960" s="31" t="s">
        <v>350</v>
      </c>
      <c r="C960" s="31">
        <v>1</v>
      </c>
      <c r="D960" s="31">
        <v>1</v>
      </c>
      <c r="E960" s="31">
        <f t="shared" si="158"/>
        <v>100</v>
      </c>
      <c r="F960" s="31">
        <f t="shared" si="159"/>
        <v>0</v>
      </c>
      <c r="G960" s="31"/>
    </row>
    <row r="961" spans="1:7" s="32" customFormat="1" ht="15.75" hidden="1" outlineLevel="1" x14ac:dyDescent="0.25">
      <c r="A961" s="31" t="s">
        <v>1031</v>
      </c>
      <c r="B961" s="31" t="s">
        <v>340</v>
      </c>
      <c r="C961" s="31">
        <v>115</v>
      </c>
      <c r="D961" s="31">
        <v>115</v>
      </c>
      <c r="E961" s="31">
        <f t="shared" si="158"/>
        <v>100</v>
      </c>
      <c r="F961" s="31">
        <f t="shared" si="159"/>
        <v>0</v>
      </c>
      <c r="G961" s="31"/>
    </row>
    <row r="962" spans="1:7" s="32" customFormat="1" ht="15.75" hidden="1" outlineLevel="1" x14ac:dyDescent="0.25">
      <c r="A962" s="87" t="s">
        <v>1215</v>
      </c>
      <c r="B962" s="78"/>
      <c r="C962" s="78"/>
      <c r="D962" s="78"/>
      <c r="E962" s="78"/>
      <c r="F962" s="78">
        <f>F961+F960+F959+F958+F957+F956+F955+F954+F953+F952+F951+F950</f>
        <v>0</v>
      </c>
      <c r="G962" s="78"/>
    </row>
    <row r="963" spans="1:7" s="32" customFormat="1" ht="15.75" hidden="1" outlineLevel="1" x14ac:dyDescent="0.25">
      <c r="A963" s="135" t="s">
        <v>1085</v>
      </c>
      <c r="B963" s="135"/>
      <c r="C963" s="135"/>
      <c r="D963" s="135"/>
      <c r="E963" s="135"/>
      <c r="F963" s="135"/>
      <c r="G963" s="135"/>
    </row>
    <row r="964" spans="1:7" s="32" customFormat="1" ht="15.75" hidden="1" outlineLevel="1" x14ac:dyDescent="0.25">
      <c r="A964" s="31" t="s">
        <v>1086</v>
      </c>
      <c r="B964" s="31" t="s">
        <v>1164</v>
      </c>
      <c r="C964" s="31">
        <v>5.5</v>
      </c>
      <c r="D964" s="74">
        <v>6.3</v>
      </c>
      <c r="E964" s="74">
        <f>D964/C964*100</f>
        <v>114.54545454545455</v>
      </c>
      <c r="F964" s="74">
        <f>(E964-100)*(-1)</f>
        <v>-14.545454545454547</v>
      </c>
      <c r="G964" s="74" t="s">
        <v>1171</v>
      </c>
    </row>
    <row r="965" spans="1:7" s="32" customFormat="1" ht="47.25" hidden="1" outlineLevel="1" x14ac:dyDescent="0.25">
      <c r="A965" s="31" t="s">
        <v>1087</v>
      </c>
      <c r="B965" s="31" t="s">
        <v>1165</v>
      </c>
      <c r="C965" s="31">
        <v>15.5</v>
      </c>
      <c r="D965" s="31">
        <v>17.2</v>
      </c>
      <c r="E965" s="74">
        <f t="shared" ref="E965:E1007" si="160">D965/C965*100</f>
        <v>110.96774193548387</v>
      </c>
      <c r="F965" s="74">
        <f>(E965-100)*(-1)</f>
        <v>-10.967741935483872</v>
      </c>
      <c r="G965" s="74" t="s">
        <v>1171</v>
      </c>
    </row>
    <row r="966" spans="1:7" s="32" customFormat="1" ht="15.75" hidden="1" outlineLevel="1" x14ac:dyDescent="0.25">
      <c r="A966" s="31" t="s">
        <v>1088</v>
      </c>
      <c r="B966" s="31"/>
      <c r="C966" s="31">
        <v>7.9</v>
      </c>
      <c r="D966" s="31">
        <v>6.9</v>
      </c>
      <c r="E966" s="74">
        <f t="shared" si="160"/>
        <v>87.341772151898738</v>
      </c>
      <c r="F966" s="74">
        <f>(E966-100)*(-1)</f>
        <v>12.658227848101262</v>
      </c>
      <c r="G966" s="31"/>
    </row>
    <row r="967" spans="1:7" s="32" customFormat="1" ht="31.5" hidden="1" outlineLevel="1" x14ac:dyDescent="0.25">
      <c r="A967" s="31" t="s">
        <v>1089</v>
      </c>
      <c r="B967" s="31" t="s">
        <v>1166</v>
      </c>
      <c r="C967" s="31">
        <v>197.6</v>
      </c>
      <c r="D967" s="31">
        <v>232.3</v>
      </c>
      <c r="E967" s="74">
        <f t="shared" si="160"/>
        <v>117.56072874493928</v>
      </c>
      <c r="F967" s="74">
        <f t="shared" ref="F967:F971" si="161">(E967-100)*(-1)</f>
        <v>-17.560728744939283</v>
      </c>
      <c r="G967" s="74" t="s">
        <v>1171</v>
      </c>
    </row>
    <row r="968" spans="1:7" s="32" customFormat="1" ht="31.5" hidden="1" outlineLevel="1" x14ac:dyDescent="0.25">
      <c r="A968" s="31" t="s">
        <v>1090</v>
      </c>
      <c r="B968" s="31" t="s">
        <v>1167</v>
      </c>
      <c r="C968" s="31">
        <v>13.2</v>
      </c>
      <c r="D968" s="31">
        <v>10</v>
      </c>
      <c r="E968" s="74">
        <f t="shared" si="160"/>
        <v>75.757575757575751</v>
      </c>
      <c r="F968" s="74">
        <f t="shared" si="161"/>
        <v>24.242424242424249</v>
      </c>
      <c r="G968" s="31"/>
    </row>
    <row r="969" spans="1:7" s="32" customFormat="1" ht="31.5" hidden="1" outlineLevel="1" x14ac:dyDescent="0.25">
      <c r="A969" s="31" t="s">
        <v>1091</v>
      </c>
      <c r="B969" s="31" t="s">
        <v>1168</v>
      </c>
      <c r="C969" s="31">
        <v>73.7</v>
      </c>
      <c r="D969" s="31">
        <v>73.7</v>
      </c>
      <c r="E969" s="74">
        <f t="shared" si="160"/>
        <v>100</v>
      </c>
      <c r="F969" s="74">
        <f t="shared" si="161"/>
        <v>0</v>
      </c>
      <c r="G969" s="31"/>
    </row>
    <row r="970" spans="1:7" s="32" customFormat="1" ht="47.25" hidden="1" outlineLevel="1" x14ac:dyDescent="0.25">
      <c r="A970" s="31" t="s">
        <v>1092</v>
      </c>
      <c r="B970" s="31" t="s">
        <v>437</v>
      </c>
      <c r="C970" s="31">
        <v>4</v>
      </c>
      <c r="D970" s="31"/>
      <c r="E970" s="74">
        <f t="shared" si="160"/>
        <v>0</v>
      </c>
      <c r="F970" s="74">
        <f t="shared" si="161"/>
        <v>100</v>
      </c>
      <c r="G970" s="31"/>
    </row>
    <row r="971" spans="1:7" s="32" customFormat="1" ht="15.75" hidden="1" outlineLevel="1" x14ac:dyDescent="0.25">
      <c r="A971" s="31" t="s">
        <v>1093</v>
      </c>
      <c r="B971" s="31" t="s">
        <v>1167</v>
      </c>
      <c r="C971" s="31">
        <v>3</v>
      </c>
      <c r="D971" s="31">
        <v>1.3</v>
      </c>
      <c r="E971" s="74">
        <f t="shared" si="160"/>
        <v>43.333333333333336</v>
      </c>
      <c r="F971" s="74">
        <f t="shared" si="161"/>
        <v>56.666666666666664</v>
      </c>
      <c r="G971" s="31"/>
    </row>
    <row r="972" spans="1:7" s="32" customFormat="1" ht="31.5" hidden="1" outlineLevel="1" x14ac:dyDescent="0.25">
      <c r="A972" s="31" t="s">
        <v>1094</v>
      </c>
      <c r="B972" s="31" t="s">
        <v>1169</v>
      </c>
      <c r="C972" s="31">
        <v>5.5</v>
      </c>
      <c r="D972" s="31">
        <v>5.5</v>
      </c>
      <c r="E972" s="74">
        <f t="shared" si="160"/>
        <v>100</v>
      </c>
      <c r="F972" s="74">
        <f t="shared" ref="F972:F993" si="162">E972-100</f>
        <v>0</v>
      </c>
      <c r="G972" s="31"/>
    </row>
    <row r="973" spans="1:7" s="32" customFormat="1" ht="31.5" hidden="1" outlineLevel="1" x14ac:dyDescent="0.25">
      <c r="A973" s="31" t="s">
        <v>1095</v>
      </c>
      <c r="B973" s="31" t="s">
        <v>543</v>
      </c>
      <c r="C973" s="31">
        <v>20</v>
      </c>
      <c r="D973" s="31">
        <v>20</v>
      </c>
      <c r="E973" s="74">
        <f t="shared" si="160"/>
        <v>100</v>
      </c>
      <c r="F973" s="74">
        <f t="shared" si="162"/>
        <v>0</v>
      </c>
      <c r="G973" s="31"/>
    </row>
    <row r="974" spans="1:7" s="32" customFormat="1" ht="31.5" hidden="1" outlineLevel="1" x14ac:dyDescent="0.25">
      <c r="A974" s="31" t="s">
        <v>1096</v>
      </c>
      <c r="B974" s="31" t="s">
        <v>543</v>
      </c>
      <c r="C974" s="31">
        <v>4</v>
      </c>
      <c r="D974" s="31">
        <v>4</v>
      </c>
      <c r="E974" s="74">
        <f t="shared" si="160"/>
        <v>100</v>
      </c>
      <c r="F974" s="74">
        <f t="shared" si="162"/>
        <v>0</v>
      </c>
      <c r="G974" s="31"/>
    </row>
    <row r="975" spans="1:7" s="32" customFormat="1" ht="15.75" hidden="1" outlineLevel="1" x14ac:dyDescent="0.25">
      <c r="A975" s="31" t="s">
        <v>1097</v>
      </c>
      <c r="B975" s="31" t="s">
        <v>1170</v>
      </c>
      <c r="C975" s="31">
        <v>30.1</v>
      </c>
      <c r="D975" s="31">
        <v>22.6</v>
      </c>
      <c r="E975" s="74">
        <f t="shared" si="160"/>
        <v>75.083056478405325</v>
      </c>
      <c r="F975" s="74">
        <f t="shared" ref="F975" si="163">(E975-100)*(-1)</f>
        <v>24.916943521594675</v>
      </c>
      <c r="G975" s="31"/>
    </row>
    <row r="976" spans="1:7" s="32" customFormat="1" ht="15.75" hidden="1" outlineLevel="1" x14ac:dyDescent="0.25">
      <c r="A976" s="31" t="s">
        <v>1098</v>
      </c>
      <c r="B976" s="31" t="s">
        <v>1172</v>
      </c>
      <c r="C976" s="31">
        <v>42</v>
      </c>
      <c r="D976" s="31">
        <v>34.200000000000003</v>
      </c>
      <c r="E976" s="74">
        <f t="shared" si="160"/>
        <v>81.428571428571445</v>
      </c>
      <c r="F976" s="74">
        <f t="shared" si="162"/>
        <v>-18.571428571428555</v>
      </c>
      <c r="G976" s="31"/>
    </row>
    <row r="977" spans="1:7" s="32" customFormat="1" ht="31.5" hidden="1" outlineLevel="1" x14ac:dyDescent="0.25">
      <c r="A977" s="31" t="s">
        <v>1099</v>
      </c>
      <c r="B977" s="31"/>
      <c r="C977" s="31">
        <v>7.291666666666667E-4</v>
      </c>
      <c r="D977" s="31">
        <v>7.291666666666667E-4</v>
      </c>
      <c r="E977" s="74">
        <f t="shared" si="160"/>
        <v>100</v>
      </c>
      <c r="F977" s="74">
        <f t="shared" si="162"/>
        <v>0</v>
      </c>
      <c r="G977" s="31" t="s">
        <v>1239</v>
      </c>
    </row>
    <row r="978" spans="1:7" s="32" customFormat="1" ht="141.75" hidden="1" outlineLevel="1" x14ac:dyDescent="0.25">
      <c r="A978" s="31" t="s">
        <v>1100</v>
      </c>
      <c r="B978" s="31" t="s">
        <v>437</v>
      </c>
      <c r="C978" s="31">
        <v>200</v>
      </c>
      <c r="D978" s="31">
        <v>266.2</v>
      </c>
      <c r="E978" s="74">
        <f t="shared" si="160"/>
        <v>133.1</v>
      </c>
      <c r="F978" s="74">
        <f t="shared" si="162"/>
        <v>33.099999999999994</v>
      </c>
      <c r="G978" s="31"/>
    </row>
    <row r="979" spans="1:7" s="32" customFormat="1" ht="110.25" hidden="1" outlineLevel="1" x14ac:dyDescent="0.25">
      <c r="A979" s="31" t="s">
        <v>1101</v>
      </c>
      <c r="B979" s="31" t="s">
        <v>437</v>
      </c>
      <c r="C979" s="31">
        <v>100</v>
      </c>
      <c r="D979" s="31">
        <v>136.1</v>
      </c>
      <c r="E979" s="74">
        <f t="shared" si="160"/>
        <v>136.1</v>
      </c>
      <c r="F979" s="74">
        <f t="shared" si="162"/>
        <v>36.099999999999994</v>
      </c>
      <c r="G979" s="31"/>
    </row>
    <row r="980" spans="1:7" s="32" customFormat="1" ht="94.5" hidden="1" outlineLevel="1" x14ac:dyDescent="0.25">
      <c r="A980" s="31" t="s">
        <v>1102</v>
      </c>
      <c r="B980" s="31" t="s">
        <v>437</v>
      </c>
      <c r="C980" s="31">
        <v>100</v>
      </c>
      <c r="D980" s="31">
        <v>122.2</v>
      </c>
      <c r="E980" s="74">
        <f t="shared" si="160"/>
        <v>122.2</v>
      </c>
      <c r="F980" s="74">
        <f t="shared" si="162"/>
        <v>22.200000000000003</v>
      </c>
      <c r="G980" s="31"/>
    </row>
    <row r="981" spans="1:7" s="32" customFormat="1" ht="31.5" hidden="1" outlineLevel="1" x14ac:dyDescent="0.25">
      <c r="A981" s="31" t="s">
        <v>1103</v>
      </c>
      <c r="B981" s="31" t="s">
        <v>986</v>
      </c>
      <c r="C981" s="31">
        <v>77.900000000000006</v>
      </c>
      <c r="D981" s="31"/>
      <c r="E981" s="74">
        <f t="shared" si="160"/>
        <v>0</v>
      </c>
      <c r="F981" s="74">
        <v>0</v>
      </c>
      <c r="G981" s="31" t="s">
        <v>1104</v>
      </c>
    </row>
    <row r="982" spans="1:7" s="32" customFormat="1" ht="15.75" hidden="1" outlineLevel="1" x14ac:dyDescent="0.25">
      <c r="A982" s="130" t="s">
        <v>1240</v>
      </c>
      <c r="B982" s="136"/>
      <c r="C982" s="136"/>
      <c r="D982" s="136"/>
      <c r="E982" s="136"/>
      <c r="F982" s="136"/>
      <c r="G982" s="137"/>
    </row>
    <row r="983" spans="1:7" s="32" customFormat="1" ht="31.5" hidden="1" outlineLevel="1" x14ac:dyDescent="0.25">
      <c r="A983" s="31" t="s">
        <v>1105</v>
      </c>
      <c r="B983" s="31" t="s">
        <v>437</v>
      </c>
      <c r="C983" s="31">
        <v>85</v>
      </c>
      <c r="D983" s="31">
        <v>89</v>
      </c>
      <c r="E983" s="74">
        <f t="shared" si="160"/>
        <v>104.70588235294119</v>
      </c>
      <c r="F983" s="74">
        <f t="shared" si="162"/>
        <v>4.7058823529411882</v>
      </c>
      <c r="G983" s="31"/>
    </row>
    <row r="984" spans="1:7" s="32" customFormat="1" ht="47.25" hidden="1" outlineLevel="1" x14ac:dyDescent="0.25">
      <c r="A984" s="31" t="s">
        <v>1106</v>
      </c>
      <c r="B984" s="31" t="s">
        <v>437</v>
      </c>
      <c r="C984" s="31">
        <v>97</v>
      </c>
      <c r="D984" s="31">
        <v>97</v>
      </c>
      <c r="E984" s="74">
        <f t="shared" si="160"/>
        <v>100</v>
      </c>
      <c r="F984" s="74">
        <f t="shared" si="162"/>
        <v>0</v>
      </c>
      <c r="G984" s="31"/>
    </row>
    <row r="985" spans="1:7" s="32" customFormat="1" ht="15.75" hidden="1" outlineLevel="1" x14ac:dyDescent="0.25">
      <c r="A985" s="31" t="s">
        <v>1107</v>
      </c>
      <c r="B985" s="31" t="s">
        <v>437</v>
      </c>
      <c r="C985" s="31">
        <v>95</v>
      </c>
      <c r="D985" s="31">
        <v>95</v>
      </c>
      <c r="E985" s="74">
        <f t="shared" si="160"/>
        <v>100</v>
      </c>
      <c r="F985" s="74">
        <f t="shared" si="162"/>
        <v>0</v>
      </c>
      <c r="G985" s="31"/>
    </row>
    <row r="986" spans="1:7" s="32" customFormat="1" ht="47.25" hidden="1" outlineLevel="1" x14ac:dyDescent="0.25">
      <c r="A986" s="31" t="s">
        <v>1108</v>
      </c>
      <c r="B986" s="31" t="s">
        <v>437</v>
      </c>
      <c r="C986" s="31">
        <v>25</v>
      </c>
      <c r="D986" s="31">
        <v>25</v>
      </c>
      <c r="E986" s="74">
        <f t="shared" si="160"/>
        <v>100</v>
      </c>
      <c r="F986" s="74">
        <f t="shared" si="162"/>
        <v>0</v>
      </c>
      <c r="G986" s="31"/>
    </row>
    <row r="987" spans="1:7" s="32" customFormat="1" ht="47.25" hidden="1" outlineLevel="1" x14ac:dyDescent="0.25">
      <c r="A987" s="31" t="s">
        <v>1109</v>
      </c>
      <c r="B987" s="31" t="s">
        <v>437</v>
      </c>
      <c r="C987" s="31">
        <v>49</v>
      </c>
      <c r="D987" s="31">
        <v>51.8</v>
      </c>
      <c r="E987" s="74">
        <f t="shared" si="160"/>
        <v>105.71428571428572</v>
      </c>
      <c r="F987" s="74">
        <f>(E987-100)*(-1)</f>
        <v>-5.7142857142857224</v>
      </c>
      <c r="G987" s="31"/>
    </row>
    <row r="988" spans="1:7" s="32" customFormat="1" ht="31.5" hidden="1" outlineLevel="1" x14ac:dyDescent="0.25">
      <c r="A988" s="31" t="s">
        <v>1110</v>
      </c>
      <c r="B988" s="31" t="s">
        <v>437</v>
      </c>
      <c r="C988" s="31">
        <v>81</v>
      </c>
      <c r="D988" s="31">
        <v>68.3</v>
      </c>
      <c r="E988" s="74">
        <f t="shared" si="160"/>
        <v>84.320987654320987</v>
      </c>
      <c r="F988" s="74">
        <f t="shared" si="162"/>
        <v>-15.679012345679013</v>
      </c>
      <c r="G988" s="31"/>
    </row>
    <row r="989" spans="1:7" s="32" customFormat="1" ht="47.25" hidden="1" outlineLevel="1" x14ac:dyDescent="0.25">
      <c r="A989" s="31" t="s">
        <v>1111</v>
      </c>
      <c r="B989" s="31" t="s">
        <v>437</v>
      </c>
      <c r="C989" s="31">
        <v>95</v>
      </c>
      <c r="D989" s="31">
        <v>97</v>
      </c>
      <c r="E989" s="74">
        <f t="shared" si="160"/>
        <v>102.10526315789474</v>
      </c>
      <c r="F989" s="74">
        <f t="shared" si="162"/>
        <v>2.1052631578947398</v>
      </c>
      <c r="G989" s="31"/>
    </row>
    <row r="990" spans="1:7" s="32" customFormat="1" ht="47.25" hidden="1" outlineLevel="1" x14ac:dyDescent="0.25">
      <c r="A990" s="31" t="s">
        <v>1112</v>
      </c>
      <c r="B990" s="31" t="s">
        <v>437</v>
      </c>
      <c r="C990" s="31">
        <v>95</v>
      </c>
      <c r="D990" s="31">
        <v>96.8</v>
      </c>
      <c r="E990" s="74">
        <f t="shared" si="160"/>
        <v>101.89473684210526</v>
      </c>
      <c r="F990" s="74">
        <f t="shared" si="162"/>
        <v>1.8947368421052602</v>
      </c>
      <c r="G990" s="31"/>
    </row>
    <row r="991" spans="1:7" s="32" customFormat="1" ht="31.5" hidden="1" outlineLevel="1" x14ac:dyDescent="0.25">
      <c r="A991" s="31" t="s">
        <v>1113</v>
      </c>
      <c r="B991" s="31" t="s">
        <v>437</v>
      </c>
      <c r="C991" s="31">
        <v>95</v>
      </c>
      <c r="D991" s="31">
        <v>97.9</v>
      </c>
      <c r="E991" s="74">
        <f t="shared" si="160"/>
        <v>103.05263157894737</v>
      </c>
      <c r="F991" s="74">
        <f t="shared" si="162"/>
        <v>3.0526315789473699</v>
      </c>
      <c r="G991" s="31"/>
    </row>
    <row r="992" spans="1:7" s="32" customFormat="1" ht="47.25" hidden="1" outlineLevel="1" x14ac:dyDescent="0.25">
      <c r="A992" s="31" t="s">
        <v>1114</v>
      </c>
      <c r="B992" s="31" t="s">
        <v>437</v>
      </c>
      <c r="C992" s="31">
        <v>95</v>
      </c>
      <c r="D992" s="31">
        <v>97.8</v>
      </c>
      <c r="E992" s="74">
        <f t="shared" si="160"/>
        <v>102.94736842105263</v>
      </c>
      <c r="F992" s="74">
        <f t="shared" si="162"/>
        <v>2.9473684210526301</v>
      </c>
      <c r="G992" s="31"/>
    </row>
    <row r="993" spans="1:7" s="32" customFormat="1" ht="47.25" hidden="1" outlineLevel="1" x14ac:dyDescent="0.25">
      <c r="A993" s="31" t="s">
        <v>1115</v>
      </c>
      <c r="B993" s="31" t="s">
        <v>437</v>
      </c>
      <c r="C993" s="31">
        <v>95</v>
      </c>
      <c r="D993" s="31">
        <v>97.9</v>
      </c>
      <c r="E993" s="74">
        <f t="shared" si="160"/>
        <v>103.05263157894737</v>
      </c>
      <c r="F993" s="74">
        <f t="shared" si="162"/>
        <v>3.0526315789473699</v>
      </c>
      <c r="G993" s="31"/>
    </row>
    <row r="994" spans="1:7" s="32" customFormat="1" ht="47.25" hidden="1" outlineLevel="1" x14ac:dyDescent="0.25">
      <c r="A994" s="31" t="s">
        <v>1116</v>
      </c>
      <c r="B994" s="31" t="s">
        <v>437</v>
      </c>
      <c r="C994" s="31">
        <v>78.5</v>
      </c>
      <c r="D994" s="31">
        <v>88.4</v>
      </c>
      <c r="E994" s="74">
        <f t="shared" si="160"/>
        <v>112.61146496815286</v>
      </c>
      <c r="F994" s="74">
        <f>(E994-100)*(-1)</f>
        <v>-12.611464968152859</v>
      </c>
      <c r="G994" s="31"/>
    </row>
    <row r="995" spans="1:7" s="32" customFormat="1" ht="47.25" hidden="1" outlineLevel="1" x14ac:dyDescent="0.25">
      <c r="A995" s="31" t="s">
        <v>1117</v>
      </c>
      <c r="B995" s="31" t="s">
        <v>437</v>
      </c>
      <c r="C995" s="31">
        <v>5.6</v>
      </c>
      <c r="D995" s="31">
        <v>12.3</v>
      </c>
      <c r="E995" s="74">
        <f t="shared" si="160"/>
        <v>219.64285714285717</v>
      </c>
      <c r="F995" s="74">
        <f t="shared" ref="F995:F996" si="164">(E995-100)*(-1)</f>
        <v>-119.64285714285717</v>
      </c>
      <c r="G995" s="31"/>
    </row>
    <row r="996" spans="1:7" s="32" customFormat="1" ht="47.25" hidden="1" outlineLevel="1" x14ac:dyDescent="0.25">
      <c r="A996" s="31" t="s">
        <v>1118</v>
      </c>
      <c r="B996" s="31" t="s">
        <v>437</v>
      </c>
      <c r="C996" s="31">
        <v>47.1</v>
      </c>
      <c r="D996" s="31">
        <v>22.8</v>
      </c>
      <c r="E996" s="74">
        <f t="shared" si="160"/>
        <v>48.407643312101911</v>
      </c>
      <c r="F996" s="74">
        <f t="shared" si="164"/>
        <v>51.592356687898089</v>
      </c>
      <c r="G996" s="31"/>
    </row>
    <row r="997" spans="1:7" s="32" customFormat="1" ht="47.25" hidden="1" outlineLevel="1" x14ac:dyDescent="0.25">
      <c r="A997" s="31" t="s">
        <v>1119</v>
      </c>
      <c r="B997" s="31" t="s">
        <v>437</v>
      </c>
      <c r="C997" s="31">
        <v>38</v>
      </c>
      <c r="D997" s="31">
        <v>38</v>
      </c>
      <c r="E997" s="74">
        <f t="shared" si="160"/>
        <v>100</v>
      </c>
      <c r="F997" s="74">
        <f>(E997-100)*(-1)</f>
        <v>0</v>
      </c>
      <c r="G997" s="31"/>
    </row>
    <row r="998" spans="1:7" s="32" customFormat="1" ht="47.25" hidden="1" outlineLevel="1" x14ac:dyDescent="0.25">
      <c r="A998" s="31" t="s">
        <v>1120</v>
      </c>
      <c r="B998" s="31" t="s">
        <v>437</v>
      </c>
      <c r="C998" s="31">
        <v>47</v>
      </c>
      <c r="D998" s="31">
        <v>47</v>
      </c>
      <c r="E998" s="74">
        <f t="shared" si="160"/>
        <v>100</v>
      </c>
      <c r="F998" s="74">
        <f>(E998-100)*(-1)</f>
        <v>0</v>
      </c>
      <c r="G998" s="31"/>
    </row>
    <row r="999" spans="1:7" s="32" customFormat="1" ht="47.25" hidden="1" outlineLevel="1" x14ac:dyDescent="0.25">
      <c r="A999" s="31" t="s">
        <v>1121</v>
      </c>
      <c r="B999" s="31" t="s">
        <v>437</v>
      </c>
      <c r="C999" s="31">
        <v>69.599999999999994</v>
      </c>
      <c r="D999" s="31">
        <v>69.599999999999994</v>
      </c>
      <c r="E999" s="74">
        <f t="shared" si="160"/>
        <v>100</v>
      </c>
      <c r="F999" s="74">
        <f>(E999-100)*(-1)</f>
        <v>0</v>
      </c>
      <c r="G999" s="31"/>
    </row>
    <row r="1000" spans="1:7" s="32" customFormat="1" ht="15.75" hidden="1" outlineLevel="1" x14ac:dyDescent="0.25">
      <c r="A1000" s="31" t="s">
        <v>1122</v>
      </c>
      <c r="B1000" s="31" t="s">
        <v>1173</v>
      </c>
      <c r="C1000" s="31">
        <v>0.01</v>
      </c>
      <c r="D1000" s="31">
        <v>0</v>
      </c>
      <c r="E1000" s="74">
        <f t="shared" si="160"/>
        <v>0</v>
      </c>
      <c r="F1000" s="74">
        <v>0.1</v>
      </c>
      <c r="G1000" s="31"/>
    </row>
    <row r="1001" spans="1:7" s="32" customFormat="1" ht="15.75" hidden="1" outlineLevel="1" x14ac:dyDescent="0.25">
      <c r="A1001" s="31" t="s">
        <v>1123</v>
      </c>
      <c r="B1001" s="31" t="s">
        <v>1173</v>
      </c>
      <c r="C1001" s="31">
        <v>7.6</v>
      </c>
      <c r="D1001" s="31">
        <v>16.2</v>
      </c>
      <c r="E1001" s="74">
        <f t="shared" si="160"/>
        <v>213.15789473684214</v>
      </c>
      <c r="F1001" s="74">
        <f>(E1001-100)*(-1)</f>
        <v>-113.15789473684214</v>
      </c>
      <c r="G1001" s="31"/>
    </row>
    <row r="1002" spans="1:7" s="32" customFormat="1" ht="15.75" hidden="1" outlineLevel="1" x14ac:dyDescent="0.25">
      <c r="A1002" s="31" t="s">
        <v>1124</v>
      </c>
      <c r="B1002" s="31" t="s">
        <v>1170</v>
      </c>
      <c r="C1002" s="31">
        <v>1</v>
      </c>
      <c r="D1002" s="31">
        <v>0</v>
      </c>
      <c r="E1002" s="74">
        <f t="shared" si="160"/>
        <v>0</v>
      </c>
      <c r="F1002" s="74">
        <v>0.1</v>
      </c>
      <c r="G1002" s="31"/>
    </row>
    <row r="1003" spans="1:7" s="32" customFormat="1" ht="31.5" hidden="1" outlineLevel="1" x14ac:dyDescent="0.25">
      <c r="A1003" s="31" t="s">
        <v>1125</v>
      </c>
      <c r="B1003" s="31" t="s">
        <v>1173</v>
      </c>
      <c r="C1003" s="31">
        <v>35</v>
      </c>
      <c r="D1003" s="31">
        <v>11.8</v>
      </c>
      <c r="E1003" s="74">
        <f t="shared" si="160"/>
        <v>33.714285714285722</v>
      </c>
      <c r="F1003" s="74">
        <f>(E1003-100)*(-1)</f>
        <v>66.285714285714278</v>
      </c>
      <c r="G1003" s="31"/>
    </row>
    <row r="1004" spans="1:7" s="32" customFormat="1" ht="31.5" hidden="1" outlineLevel="1" x14ac:dyDescent="0.25">
      <c r="A1004" s="31" t="s">
        <v>1126</v>
      </c>
      <c r="B1004" s="31" t="s">
        <v>1170</v>
      </c>
      <c r="C1004" s="31">
        <v>2.2999999999999998</v>
      </c>
      <c r="D1004" s="31">
        <v>0.35</v>
      </c>
      <c r="E1004" s="74">
        <f t="shared" si="160"/>
        <v>15.217391304347828</v>
      </c>
      <c r="F1004" s="74">
        <f>(E1004-100)*(-1)</f>
        <v>84.782608695652172</v>
      </c>
      <c r="G1004" s="31"/>
    </row>
    <row r="1005" spans="1:7" s="32" customFormat="1" ht="31.5" hidden="1" outlineLevel="1" x14ac:dyDescent="0.25">
      <c r="A1005" s="31" t="s">
        <v>1127</v>
      </c>
      <c r="B1005" s="31" t="s">
        <v>543</v>
      </c>
      <c r="C1005" s="31">
        <v>26</v>
      </c>
      <c r="D1005" s="31">
        <v>15</v>
      </c>
      <c r="E1005" s="74">
        <f t="shared" si="160"/>
        <v>57.692307692307686</v>
      </c>
      <c r="F1005" s="74">
        <f>(E1005-100)*(-1)</f>
        <v>42.307692307692314</v>
      </c>
      <c r="G1005" s="31"/>
    </row>
    <row r="1006" spans="1:7" s="32" customFormat="1" ht="31.5" hidden="1" outlineLevel="1" x14ac:dyDescent="0.25">
      <c r="A1006" s="31" t="s">
        <v>1128</v>
      </c>
      <c r="B1006" s="31" t="s">
        <v>437</v>
      </c>
      <c r="C1006" s="31">
        <v>30.8</v>
      </c>
      <c r="D1006" s="31">
        <v>13.7</v>
      </c>
      <c r="E1006" s="74">
        <f t="shared" si="160"/>
        <v>44.480519480519476</v>
      </c>
      <c r="F1006" s="74">
        <f>(E1006-100)*(-1)</f>
        <v>55.519480519480524</v>
      </c>
      <c r="G1006" s="31"/>
    </row>
    <row r="1007" spans="1:7" s="32" customFormat="1" ht="15.75" hidden="1" outlineLevel="1" x14ac:dyDescent="0.25">
      <c r="A1007" s="31" t="s">
        <v>1129</v>
      </c>
      <c r="B1007" s="31" t="s">
        <v>1170</v>
      </c>
      <c r="C1007" s="31">
        <v>2.7</v>
      </c>
      <c r="D1007" s="31">
        <v>2.2999999999999998</v>
      </c>
      <c r="E1007" s="74">
        <f t="shared" si="160"/>
        <v>85.185185185185176</v>
      </c>
      <c r="F1007" s="74">
        <f>(E1007-100)*(-1)</f>
        <v>14.814814814814824</v>
      </c>
      <c r="G1007" s="31"/>
    </row>
    <row r="1008" spans="1:7" s="32" customFormat="1" ht="15.75" hidden="1" outlineLevel="1" x14ac:dyDescent="0.25">
      <c r="A1008" s="130" t="s">
        <v>1174</v>
      </c>
      <c r="B1008" s="131"/>
      <c r="C1008" s="131"/>
      <c r="D1008" s="131"/>
      <c r="E1008" s="131"/>
      <c r="F1008" s="131"/>
      <c r="G1008" s="132"/>
    </row>
    <row r="1009" spans="1:7" s="32" customFormat="1" ht="47.25" hidden="1" outlineLevel="1" x14ac:dyDescent="0.25">
      <c r="A1009" s="31" t="s">
        <v>1130</v>
      </c>
      <c r="B1009" s="31" t="s">
        <v>437</v>
      </c>
      <c r="C1009" s="31">
        <v>49.7</v>
      </c>
      <c r="D1009" s="31">
        <v>50.9</v>
      </c>
      <c r="E1009" s="31">
        <f>D1009/C1009*100</f>
        <v>102.41448692152917</v>
      </c>
      <c r="F1009" s="31">
        <f>(E1009-100)*(-1)</f>
        <v>-2.4144869215291749</v>
      </c>
      <c r="G1009" s="31"/>
    </row>
    <row r="1010" spans="1:7" s="32" customFormat="1" ht="63" hidden="1" outlineLevel="1" x14ac:dyDescent="0.25">
      <c r="A1010" s="31" t="s">
        <v>1131</v>
      </c>
      <c r="B1010" s="31" t="s">
        <v>437</v>
      </c>
      <c r="C1010" s="31">
        <v>23</v>
      </c>
      <c r="D1010" s="31">
        <v>72.3</v>
      </c>
      <c r="E1010" s="31">
        <f t="shared" ref="E1010:E1026" si="165">D1010/C1010*100</f>
        <v>314.3478260869565</v>
      </c>
      <c r="F1010" s="31">
        <f t="shared" ref="F1010:F1022" si="166">E1010-100</f>
        <v>214.3478260869565</v>
      </c>
      <c r="G1010" s="31"/>
    </row>
    <row r="1011" spans="1:7" s="32" customFormat="1" ht="78.75" hidden="1" outlineLevel="1" x14ac:dyDescent="0.25">
      <c r="A1011" s="31" t="s">
        <v>1132</v>
      </c>
      <c r="B1011" s="31" t="s">
        <v>986</v>
      </c>
      <c r="C1011" s="31">
        <v>62.7</v>
      </c>
      <c r="D1011" s="31">
        <v>63.2</v>
      </c>
      <c r="E1011" s="31">
        <f t="shared" si="165"/>
        <v>100.79744816586921</v>
      </c>
      <c r="F1011" s="31">
        <f t="shared" si="166"/>
        <v>0.79744816586921274</v>
      </c>
      <c r="G1011" s="31"/>
    </row>
    <row r="1012" spans="1:7" s="32" customFormat="1" ht="47.25" hidden="1" outlineLevel="1" x14ac:dyDescent="0.25">
      <c r="A1012" s="31" t="s">
        <v>1133</v>
      </c>
      <c r="B1012" s="31" t="s">
        <v>437</v>
      </c>
      <c r="C1012" s="31">
        <v>93</v>
      </c>
      <c r="D1012" s="31">
        <v>93.05</v>
      </c>
      <c r="E1012" s="31">
        <f t="shared" si="165"/>
        <v>100.05376344086021</v>
      </c>
      <c r="F1012" s="31">
        <f t="shared" si="166"/>
        <v>5.3763440860208789E-2</v>
      </c>
      <c r="G1012" s="31"/>
    </row>
    <row r="1013" spans="1:7" s="32" customFormat="1" ht="47.25" hidden="1" outlineLevel="1" x14ac:dyDescent="0.25">
      <c r="A1013" s="31" t="s">
        <v>1134</v>
      </c>
      <c r="B1013" s="31" t="s">
        <v>437</v>
      </c>
      <c r="C1013" s="31">
        <v>2</v>
      </c>
      <c r="D1013" s="31">
        <v>2</v>
      </c>
      <c r="E1013" s="31">
        <f t="shared" si="165"/>
        <v>100</v>
      </c>
      <c r="F1013" s="31">
        <f t="shared" si="166"/>
        <v>0</v>
      </c>
      <c r="G1013" s="31"/>
    </row>
    <row r="1014" spans="1:7" s="32" customFormat="1" ht="47.25" hidden="1" outlineLevel="1" x14ac:dyDescent="0.25">
      <c r="A1014" s="31" t="s">
        <v>1135</v>
      </c>
      <c r="B1014" s="31" t="s">
        <v>437</v>
      </c>
      <c r="C1014" s="31">
        <v>24</v>
      </c>
      <c r="D1014" s="31">
        <v>21.1</v>
      </c>
      <c r="E1014" s="31">
        <f t="shared" si="165"/>
        <v>87.916666666666671</v>
      </c>
      <c r="F1014" s="31">
        <f t="shared" si="166"/>
        <v>-12.083333333333329</v>
      </c>
      <c r="G1014" s="31"/>
    </row>
    <row r="1015" spans="1:7" s="32" customFormat="1" ht="47.25" hidden="1" outlineLevel="1" x14ac:dyDescent="0.25">
      <c r="A1015" s="31" t="s">
        <v>1136</v>
      </c>
      <c r="B1015" s="31" t="s">
        <v>1175</v>
      </c>
      <c r="C1015" s="31">
        <v>25.39</v>
      </c>
      <c r="D1015" s="31">
        <v>32.200000000000003</v>
      </c>
      <c r="E1015" s="31">
        <f t="shared" si="165"/>
        <v>126.82158330051203</v>
      </c>
      <c r="F1015" s="31">
        <f t="shared" si="166"/>
        <v>26.821583300512032</v>
      </c>
      <c r="G1015" s="31"/>
    </row>
    <row r="1016" spans="1:7" s="32" customFormat="1" ht="31.5" hidden="1" outlineLevel="1" x14ac:dyDescent="0.25">
      <c r="A1016" s="31" t="s">
        <v>1137</v>
      </c>
      <c r="B1016" s="31" t="s">
        <v>1175</v>
      </c>
      <c r="C1016" s="31">
        <v>7.57</v>
      </c>
      <c r="D1016" s="31">
        <v>20.399999999999999</v>
      </c>
      <c r="E1016" s="31">
        <f t="shared" si="165"/>
        <v>269.48480845442532</v>
      </c>
      <c r="F1016" s="31">
        <f t="shared" si="166"/>
        <v>169.48480845442532</v>
      </c>
      <c r="G1016" s="31"/>
    </row>
    <row r="1017" spans="1:7" s="32" customFormat="1" ht="47.25" hidden="1" outlineLevel="1" x14ac:dyDescent="0.25">
      <c r="A1017" s="31" t="s">
        <v>1138</v>
      </c>
      <c r="B1017" s="31" t="s">
        <v>1176</v>
      </c>
      <c r="C1017" s="31">
        <v>23</v>
      </c>
      <c r="D1017" s="31">
        <v>28.8</v>
      </c>
      <c r="E1017" s="31">
        <f t="shared" si="165"/>
        <v>125.21739130434784</v>
      </c>
      <c r="F1017" s="31">
        <f t="shared" si="166"/>
        <v>25.217391304347842</v>
      </c>
      <c r="G1017" s="31"/>
    </row>
    <row r="1018" spans="1:7" s="32" customFormat="1" ht="31.5" hidden="1" outlineLevel="1" x14ac:dyDescent="0.25">
      <c r="A1018" s="31" t="s">
        <v>1139</v>
      </c>
      <c r="B1018" s="31" t="s">
        <v>1176</v>
      </c>
      <c r="C1018" s="31">
        <v>11.96</v>
      </c>
      <c r="D1018" s="31">
        <v>23.9</v>
      </c>
      <c r="E1018" s="31">
        <f t="shared" si="165"/>
        <v>199.8327759197324</v>
      </c>
      <c r="F1018" s="31">
        <f t="shared" si="166"/>
        <v>99.832775919732399</v>
      </c>
      <c r="G1018" s="31"/>
    </row>
    <row r="1019" spans="1:7" s="32" customFormat="1" ht="78.75" hidden="1" outlineLevel="1" x14ac:dyDescent="0.25">
      <c r="A1019" s="31" t="s">
        <v>1140</v>
      </c>
      <c r="B1019" s="31" t="s">
        <v>543</v>
      </c>
      <c r="C1019" s="31">
        <v>50.1</v>
      </c>
      <c r="D1019" s="31">
        <v>50.1</v>
      </c>
      <c r="E1019" s="31">
        <f t="shared" si="165"/>
        <v>100</v>
      </c>
      <c r="F1019" s="31">
        <f t="shared" si="166"/>
        <v>0</v>
      </c>
      <c r="G1019" s="31"/>
    </row>
    <row r="1020" spans="1:7" s="32" customFormat="1" ht="47.25" hidden="1" outlineLevel="1" x14ac:dyDescent="0.25">
      <c r="A1020" s="31" t="s">
        <v>1141</v>
      </c>
      <c r="B1020" s="31" t="s">
        <v>543</v>
      </c>
      <c r="C1020" s="31">
        <v>86.5</v>
      </c>
      <c r="D1020" s="31">
        <v>84.2</v>
      </c>
      <c r="E1020" s="31">
        <f t="shared" si="165"/>
        <v>97.341040462427756</v>
      </c>
      <c r="F1020" s="31">
        <f t="shared" si="166"/>
        <v>-2.6589595375722439</v>
      </c>
      <c r="G1020" s="31"/>
    </row>
    <row r="1021" spans="1:7" s="32" customFormat="1" ht="63" hidden="1" outlineLevel="1" x14ac:dyDescent="0.25">
      <c r="A1021" s="31" t="s">
        <v>1142</v>
      </c>
      <c r="B1021" s="31" t="s">
        <v>543</v>
      </c>
      <c r="C1021" s="31">
        <v>100</v>
      </c>
      <c r="D1021" s="31">
        <v>100</v>
      </c>
      <c r="E1021" s="31">
        <f t="shared" si="165"/>
        <v>100</v>
      </c>
      <c r="F1021" s="31">
        <f t="shared" si="166"/>
        <v>0</v>
      </c>
      <c r="G1021" s="31"/>
    </row>
    <row r="1022" spans="1:7" s="32" customFormat="1" ht="47.25" hidden="1" outlineLevel="1" x14ac:dyDescent="0.25">
      <c r="A1022" s="31" t="s">
        <v>1143</v>
      </c>
      <c r="B1022" s="31" t="s">
        <v>543</v>
      </c>
      <c r="C1022" s="31">
        <v>8.5</v>
      </c>
      <c r="D1022" s="31">
        <v>8.5</v>
      </c>
      <c r="E1022" s="31">
        <f t="shared" si="165"/>
        <v>100</v>
      </c>
      <c r="F1022" s="31">
        <f t="shared" si="166"/>
        <v>0</v>
      </c>
      <c r="G1022" s="31"/>
    </row>
    <row r="1023" spans="1:7" s="32" customFormat="1" ht="31.5" hidden="1" outlineLevel="1" x14ac:dyDescent="0.25">
      <c r="A1023" s="31" t="s">
        <v>1144</v>
      </c>
      <c r="B1023" s="31" t="s">
        <v>1170</v>
      </c>
      <c r="C1023" s="31">
        <v>139</v>
      </c>
      <c r="D1023" s="31">
        <v>132.19999999999999</v>
      </c>
      <c r="E1023" s="31">
        <f t="shared" si="165"/>
        <v>95.107913669064743</v>
      </c>
      <c r="F1023" s="31">
        <f>(E1023-100)*(-1)</f>
        <v>4.8920863309352569</v>
      </c>
      <c r="G1023" s="31"/>
    </row>
    <row r="1024" spans="1:7" s="32" customFormat="1" ht="31.5" hidden="1" outlineLevel="1" x14ac:dyDescent="0.25">
      <c r="A1024" s="31" t="s">
        <v>1145</v>
      </c>
      <c r="B1024" s="31" t="s">
        <v>1170</v>
      </c>
      <c r="C1024" s="31">
        <v>27.8</v>
      </c>
      <c r="D1024" s="31">
        <v>58.1</v>
      </c>
      <c r="E1024" s="31">
        <f t="shared" si="165"/>
        <v>208.99280575539566</v>
      </c>
      <c r="F1024" s="31">
        <f>(E1024-100)*(-1)</f>
        <v>-108.99280575539566</v>
      </c>
      <c r="G1024" s="31"/>
    </row>
    <row r="1025" spans="1:7" s="32" customFormat="1" ht="31.5" hidden="1" outlineLevel="1" x14ac:dyDescent="0.25">
      <c r="A1025" s="31" t="s">
        <v>1146</v>
      </c>
      <c r="B1025" s="31" t="s">
        <v>543</v>
      </c>
      <c r="C1025" s="31">
        <v>23</v>
      </c>
      <c r="D1025" s="31">
        <v>22.6</v>
      </c>
      <c r="E1025" s="31">
        <f t="shared" si="165"/>
        <v>98.260869565217405</v>
      </c>
      <c r="F1025" s="31">
        <f>(E1025-100)*(-1)</f>
        <v>1.7391304347825951</v>
      </c>
      <c r="G1025" s="31"/>
    </row>
    <row r="1026" spans="1:7" s="32" customFormat="1" ht="47.25" hidden="1" outlineLevel="1" x14ac:dyDescent="0.25">
      <c r="A1026" s="31" t="s">
        <v>1147</v>
      </c>
      <c r="B1026" s="31" t="s">
        <v>543</v>
      </c>
      <c r="C1026" s="31">
        <v>3</v>
      </c>
      <c r="D1026" s="31">
        <v>2.4</v>
      </c>
      <c r="E1026" s="31">
        <f t="shared" si="165"/>
        <v>80</v>
      </c>
      <c r="F1026" s="31">
        <f>(E1026-100)*(-1)</f>
        <v>20</v>
      </c>
      <c r="G1026" s="31"/>
    </row>
    <row r="1027" spans="1:7" s="32" customFormat="1" ht="15.75" hidden="1" outlineLevel="1" x14ac:dyDescent="0.25">
      <c r="A1027" s="130" t="s">
        <v>1177</v>
      </c>
      <c r="B1027" s="136"/>
      <c r="C1027" s="136"/>
      <c r="D1027" s="136"/>
      <c r="E1027" s="136"/>
      <c r="F1027" s="136"/>
      <c r="G1027" s="137"/>
    </row>
    <row r="1028" spans="1:7" s="32" customFormat="1" ht="110.25" hidden="1" outlineLevel="1" x14ac:dyDescent="0.25">
      <c r="A1028" s="31" t="s">
        <v>1148</v>
      </c>
      <c r="B1028" s="31" t="s">
        <v>437</v>
      </c>
      <c r="C1028" s="31">
        <v>70</v>
      </c>
      <c r="D1028" s="31">
        <v>60</v>
      </c>
      <c r="E1028" s="31">
        <f>D1028/C1028*100</f>
        <v>85.714285714285708</v>
      </c>
      <c r="F1028" s="31">
        <f>E1028-100</f>
        <v>-14.285714285714292</v>
      </c>
      <c r="G1028" s="31"/>
    </row>
    <row r="1029" spans="1:7" s="32" customFormat="1" ht="63" hidden="1" outlineLevel="1" x14ac:dyDescent="0.25">
      <c r="A1029" s="31" t="s">
        <v>1149</v>
      </c>
      <c r="B1029" s="31" t="s">
        <v>1178</v>
      </c>
      <c r="C1029" s="31">
        <v>95</v>
      </c>
      <c r="D1029" s="31">
        <v>97.8</v>
      </c>
      <c r="E1029" s="31">
        <f t="shared" ref="E1029:E1038" si="167">D1029/C1029*100</f>
        <v>102.94736842105263</v>
      </c>
      <c r="F1029" s="31">
        <f t="shared" ref="F1029:F1034" si="168">E1029-100</f>
        <v>2.9473684210526301</v>
      </c>
      <c r="G1029" s="31"/>
    </row>
    <row r="1030" spans="1:7" s="32" customFormat="1" ht="63" hidden="1" outlineLevel="1" x14ac:dyDescent="0.25">
      <c r="A1030" s="31" t="s">
        <v>1150</v>
      </c>
      <c r="B1030" s="31" t="s">
        <v>1179</v>
      </c>
      <c r="C1030" s="31">
        <v>95</v>
      </c>
      <c r="D1030" s="31">
        <v>98.1</v>
      </c>
      <c r="E1030" s="31">
        <f t="shared" si="167"/>
        <v>103.26315789473684</v>
      </c>
      <c r="F1030" s="31">
        <f t="shared" si="168"/>
        <v>3.2631578947368354</v>
      </c>
      <c r="G1030" s="31"/>
    </row>
    <row r="1031" spans="1:7" s="32" customFormat="1" ht="94.5" hidden="1" outlineLevel="1" x14ac:dyDescent="0.25">
      <c r="A1031" s="31" t="s">
        <v>1151</v>
      </c>
      <c r="B1031" s="31" t="s">
        <v>1180</v>
      </c>
      <c r="C1031" s="31">
        <v>60</v>
      </c>
      <c r="D1031" s="31">
        <v>60.1</v>
      </c>
      <c r="E1031" s="31">
        <f t="shared" si="167"/>
        <v>100.16666666666667</v>
      </c>
      <c r="F1031" s="31">
        <f>(E1031-100)*(-1)</f>
        <v>-0.1666666666666714</v>
      </c>
      <c r="G1031" s="31"/>
    </row>
    <row r="1032" spans="1:7" s="32" customFormat="1" ht="78.75" hidden="1" outlineLevel="1" x14ac:dyDescent="0.25">
      <c r="A1032" s="31" t="s">
        <v>1152</v>
      </c>
      <c r="B1032" s="31" t="s">
        <v>1181</v>
      </c>
      <c r="C1032" s="31">
        <v>68</v>
      </c>
      <c r="D1032" s="31">
        <v>72.3</v>
      </c>
      <c r="E1032" s="31">
        <f t="shared" si="167"/>
        <v>106.32352941176471</v>
      </c>
      <c r="F1032" s="31">
        <f t="shared" si="168"/>
        <v>6.3235294117647101</v>
      </c>
      <c r="G1032" s="31"/>
    </row>
    <row r="1033" spans="1:7" s="32" customFormat="1" ht="63" hidden="1" outlineLevel="1" x14ac:dyDescent="0.25">
      <c r="A1033" s="31" t="s">
        <v>1153</v>
      </c>
      <c r="B1033" s="31" t="s">
        <v>1182</v>
      </c>
      <c r="C1033" s="31">
        <v>15</v>
      </c>
      <c r="D1033" s="31">
        <v>16.7</v>
      </c>
      <c r="E1033" s="31">
        <f t="shared" si="167"/>
        <v>111.33333333333333</v>
      </c>
      <c r="F1033" s="31">
        <f t="shared" si="168"/>
        <v>11.333333333333329</v>
      </c>
      <c r="G1033" s="31"/>
    </row>
    <row r="1034" spans="1:7" s="32" customFormat="1" ht="47.25" hidden="1" outlineLevel="1" x14ac:dyDescent="0.25">
      <c r="A1034" s="31" t="s">
        <v>1154</v>
      </c>
      <c r="B1034" s="31" t="s">
        <v>543</v>
      </c>
      <c r="C1034" s="31">
        <v>98</v>
      </c>
      <c r="D1034" s="31">
        <v>96.2</v>
      </c>
      <c r="E1034" s="31">
        <f t="shared" si="167"/>
        <v>98.163265306122454</v>
      </c>
      <c r="F1034" s="31">
        <f t="shared" si="168"/>
        <v>-1.8367346938775455</v>
      </c>
      <c r="G1034" s="31"/>
    </row>
    <row r="1035" spans="1:7" s="32" customFormat="1" ht="31.5" hidden="1" outlineLevel="1" x14ac:dyDescent="0.25">
      <c r="A1035" s="31" t="s">
        <v>1155</v>
      </c>
      <c r="B1035" s="31" t="s">
        <v>1183</v>
      </c>
      <c r="C1035" s="31">
        <v>3.7</v>
      </c>
      <c r="D1035" s="31">
        <v>2.7</v>
      </c>
      <c r="E1035" s="31">
        <f t="shared" si="167"/>
        <v>72.972972972972968</v>
      </c>
      <c r="F1035" s="31">
        <f>(E1035-100)*(-1)</f>
        <v>27.027027027027032</v>
      </c>
      <c r="G1035" s="31"/>
    </row>
    <row r="1036" spans="1:7" s="32" customFormat="1" ht="63" hidden="1" outlineLevel="1" x14ac:dyDescent="0.25">
      <c r="A1036" s="31" t="s">
        <v>1156</v>
      </c>
      <c r="B1036" s="31" t="s">
        <v>1184</v>
      </c>
      <c r="C1036" s="31">
        <v>13.3</v>
      </c>
      <c r="D1036" s="31">
        <v>5.8</v>
      </c>
      <c r="E1036" s="31">
        <f t="shared" si="167"/>
        <v>43.609022556390975</v>
      </c>
      <c r="F1036" s="31">
        <f>(E1036-100)*(-1)</f>
        <v>56.390977443609025</v>
      </c>
      <c r="G1036" s="31"/>
    </row>
    <row r="1037" spans="1:7" s="32" customFormat="1" ht="47.25" hidden="1" outlineLevel="1" x14ac:dyDescent="0.25">
      <c r="A1037" s="31" t="s">
        <v>1157</v>
      </c>
      <c r="B1037" s="31" t="s">
        <v>1185</v>
      </c>
      <c r="C1037" s="31">
        <v>0.6</v>
      </c>
      <c r="D1037" s="31">
        <v>0.4</v>
      </c>
      <c r="E1037" s="31">
        <f t="shared" si="167"/>
        <v>66.666666666666671</v>
      </c>
      <c r="F1037" s="31">
        <f>(E1037-100)*(-1)</f>
        <v>33.333333333333329</v>
      </c>
      <c r="G1037" s="31"/>
    </row>
    <row r="1038" spans="1:7" s="32" customFormat="1" ht="63" hidden="1" outlineLevel="1" x14ac:dyDescent="0.25">
      <c r="A1038" s="31" t="s">
        <v>1158</v>
      </c>
      <c r="B1038" s="31" t="s">
        <v>1186</v>
      </c>
      <c r="C1038" s="31">
        <v>33.799999999999997</v>
      </c>
      <c r="D1038" s="31">
        <v>32.4</v>
      </c>
      <c r="E1038" s="31">
        <f t="shared" si="167"/>
        <v>95.857988165680467</v>
      </c>
      <c r="F1038" s="31">
        <f>(E1038-100)*(-1)</f>
        <v>4.1420118343195327</v>
      </c>
      <c r="G1038" s="31"/>
    </row>
    <row r="1039" spans="1:7" s="32" customFormat="1" ht="15.75" hidden="1" outlineLevel="1" x14ac:dyDescent="0.25">
      <c r="A1039" s="130" t="s">
        <v>1187</v>
      </c>
      <c r="B1039" s="131"/>
      <c r="C1039" s="131"/>
      <c r="D1039" s="131"/>
      <c r="E1039" s="131"/>
      <c r="F1039" s="131"/>
      <c r="G1039" s="132"/>
    </row>
    <row r="1040" spans="1:7" s="32" customFormat="1" ht="31.5" hidden="1" outlineLevel="1" x14ac:dyDescent="0.25">
      <c r="A1040" s="31" t="s">
        <v>1159</v>
      </c>
      <c r="B1040" s="31" t="s">
        <v>437</v>
      </c>
      <c r="C1040" s="31">
        <v>30.5</v>
      </c>
      <c r="D1040" s="31">
        <v>20.8</v>
      </c>
      <c r="E1040" s="31">
        <f>D1040/C1040*100</f>
        <v>68.196721311475414</v>
      </c>
      <c r="F1040" s="31">
        <f>E1040-100</f>
        <v>-31.803278688524586</v>
      </c>
      <c r="G1040" s="31"/>
    </row>
    <row r="1041" spans="1:7" s="32" customFormat="1" ht="47.25" hidden="1" outlineLevel="1" x14ac:dyDescent="0.25">
      <c r="A1041" s="31" t="s">
        <v>1160</v>
      </c>
      <c r="B1041" s="31" t="s">
        <v>437</v>
      </c>
      <c r="C1041" s="31">
        <v>74</v>
      </c>
      <c r="D1041" s="31">
        <v>63</v>
      </c>
      <c r="E1041" s="31">
        <f>D1041/C1041*100</f>
        <v>85.13513513513513</v>
      </c>
      <c r="F1041" s="31">
        <f>E1041-100</f>
        <v>-14.86486486486487</v>
      </c>
      <c r="G1041" s="31"/>
    </row>
    <row r="1042" spans="1:7" s="32" customFormat="1" ht="15.75" hidden="1" outlineLevel="1" x14ac:dyDescent="0.25">
      <c r="A1042" s="130" t="s">
        <v>1188</v>
      </c>
      <c r="B1042" s="131"/>
      <c r="C1042" s="131"/>
      <c r="D1042" s="131"/>
      <c r="E1042" s="131"/>
      <c r="F1042" s="131"/>
      <c r="G1042" s="132"/>
    </row>
    <row r="1043" spans="1:7" s="32" customFormat="1" ht="126" hidden="1" outlineLevel="1" x14ac:dyDescent="0.25">
      <c r="A1043" s="31" t="s">
        <v>1161</v>
      </c>
      <c r="B1043" s="31" t="s">
        <v>321</v>
      </c>
      <c r="C1043" s="31">
        <v>2701</v>
      </c>
      <c r="D1043" s="31">
        <v>881</v>
      </c>
      <c r="E1043" s="31">
        <f>D1043/C1043*100</f>
        <v>32.617549055905222</v>
      </c>
      <c r="F1043" s="31">
        <f>E1043-100</f>
        <v>-67.382450944094785</v>
      </c>
      <c r="G1043" s="31"/>
    </row>
    <row r="1044" spans="1:7" s="32" customFormat="1" ht="126" hidden="1" outlineLevel="1" x14ac:dyDescent="0.25">
      <c r="A1044" s="31" t="s">
        <v>1162</v>
      </c>
      <c r="B1044" s="31" t="s">
        <v>321</v>
      </c>
      <c r="C1044" s="31">
        <v>150</v>
      </c>
      <c r="D1044" s="31">
        <v>79</v>
      </c>
      <c r="E1044" s="31">
        <f t="shared" ref="E1044:E1049" si="169">D1044/C1044*100</f>
        <v>52.666666666666664</v>
      </c>
      <c r="F1044" s="31">
        <f t="shared" ref="F1044:F1049" si="170">E1044-100</f>
        <v>-47.333333333333336</v>
      </c>
      <c r="G1044" s="31"/>
    </row>
    <row r="1045" spans="1:7" s="32" customFormat="1" ht="126" hidden="1" outlineLevel="1" x14ac:dyDescent="0.25">
      <c r="A1045" s="31" t="s">
        <v>1163</v>
      </c>
      <c r="B1045" s="31" t="s">
        <v>321</v>
      </c>
      <c r="C1045" s="31">
        <v>5200</v>
      </c>
      <c r="D1045" s="31">
        <v>6178</v>
      </c>
      <c r="E1045" s="31">
        <f t="shared" si="169"/>
        <v>118.80769230769231</v>
      </c>
      <c r="F1045" s="31">
        <f t="shared" si="170"/>
        <v>18.807692307692307</v>
      </c>
      <c r="G1045" s="31"/>
    </row>
    <row r="1046" spans="1:7" s="32" customFormat="1" ht="47.25" hidden="1" outlineLevel="1" x14ac:dyDescent="0.25">
      <c r="A1046" s="31" t="s">
        <v>1189</v>
      </c>
      <c r="B1046" s="31" t="s">
        <v>321</v>
      </c>
      <c r="C1046" s="31">
        <v>85</v>
      </c>
      <c r="D1046" s="31">
        <v>150</v>
      </c>
      <c r="E1046" s="31">
        <f t="shared" si="169"/>
        <v>176.47058823529412</v>
      </c>
      <c r="F1046" s="31">
        <f t="shared" si="170"/>
        <v>76.470588235294116</v>
      </c>
      <c r="G1046" s="31"/>
    </row>
    <row r="1047" spans="1:7" s="32" customFormat="1" ht="110.25" hidden="1" outlineLevel="1" x14ac:dyDescent="0.25">
      <c r="A1047" s="31" t="s">
        <v>1190</v>
      </c>
      <c r="B1047" s="31" t="s">
        <v>437</v>
      </c>
      <c r="C1047" s="31">
        <v>90</v>
      </c>
      <c r="D1047" s="31">
        <v>43</v>
      </c>
      <c r="E1047" s="31">
        <f t="shared" si="169"/>
        <v>47.777777777777779</v>
      </c>
      <c r="F1047" s="31">
        <f t="shared" si="170"/>
        <v>-52.222222222222221</v>
      </c>
      <c r="G1047" s="31"/>
    </row>
    <row r="1048" spans="1:7" s="32" customFormat="1" ht="15.75" hidden="1" outlineLevel="1" x14ac:dyDescent="0.25">
      <c r="A1048" s="31" t="s">
        <v>1191</v>
      </c>
      <c r="B1048" s="31" t="s">
        <v>437</v>
      </c>
      <c r="C1048" s="31">
        <v>50</v>
      </c>
      <c r="D1048" s="31">
        <v>50</v>
      </c>
      <c r="E1048" s="31">
        <f t="shared" si="169"/>
        <v>100</v>
      </c>
      <c r="F1048" s="31">
        <f t="shared" si="170"/>
        <v>0</v>
      </c>
      <c r="G1048" s="31"/>
    </row>
    <row r="1049" spans="1:7" s="32" customFormat="1" ht="110.25" hidden="1" outlineLevel="1" x14ac:dyDescent="0.25">
      <c r="A1049" s="31" t="s">
        <v>1192</v>
      </c>
      <c r="B1049" s="31" t="s">
        <v>437</v>
      </c>
      <c r="C1049" s="31">
        <v>92</v>
      </c>
      <c r="D1049" s="31">
        <v>92</v>
      </c>
      <c r="E1049" s="31">
        <f t="shared" si="169"/>
        <v>100</v>
      </c>
      <c r="F1049" s="31">
        <f t="shared" si="170"/>
        <v>0</v>
      </c>
      <c r="G1049" s="31"/>
    </row>
    <row r="1050" spans="1:7" s="32" customFormat="1" ht="15.75" hidden="1" outlineLevel="1" x14ac:dyDescent="0.25">
      <c r="A1050" s="130" t="s">
        <v>1193</v>
      </c>
      <c r="B1050" s="131"/>
      <c r="C1050" s="131"/>
      <c r="D1050" s="131"/>
      <c r="E1050" s="131"/>
      <c r="F1050" s="131"/>
      <c r="G1050" s="132"/>
    </row>
    <row r="1051" spans="1:7" s="32" customFormat="1" ht="110.25" hidden="1" outlineLevel="1" x14ac:dyDescent="0.25">
      <c r="A1051" s="31" t="s">
        <v>1194</v>
      </c>
      <c r="B1051" s="31" t="s">
        <v>437</v>
      </c>
      <c r="C1051" s="31">
        <v>100</v>
      </c>
      <c r="D1051" s="31">
        <v>100</v>
      </c>
      <c r="E1051" s="31">
        <f>D1051/C1051*100</f>
        <v>100</v>
      </c>
      <c r="F1051" s="31">
        <f>E1051-100</f>
        <v>0</v>
      </c>
      <c r="G1051" s="31"/>
    </row>
    <row r="1052" spans="1:7" s="32" customFormat="1" ht="173.25" hidden="1" outlineLevel="1" x14ac:dyDescent="0.25">
      <c r="A1052" s="31" t="s">
        <v>1195</v>
      </c>
      <c r="B1052" s="31" t="s">
        <v>437</v>
      </c>
      <c r="C1052" s="31">
        <v>100</v>
      </c>
      <c r="D1052" s="31">
        <v>100</v>
      </c>
      <c r="E1052" s="31">
        <f t="shared" ref="E1052:E1054" si="171">D1052/C1052*100</f>
        <v>100</v>
      </c>
      <c r="F1052" s="31">
        <f t="shared" ref="F1052:F1054" si="172">E1052-100</f>
        <v>0</v>
      </c>
      <c r="G1052" s="31"/>
    </row>
    <row r="1053" spans="1:7" s="32" customFormat="1" ht="94.5" hidden="1" outlineLevel="1" x14ac:dyDescent="0.25">
      <c r="A1053" s="31" t="s">
        <v>1196</v>
      </c>
      <c r="B1053" s="31" t="s">
        <v>437</v>
      </c>
      <c r="C1053" s="31">
        <v>87.9</v>
      </c>
      <c r="D1053" s="31">
        <v>87.9</v>
      </c>
      <c r="E1053" s="31">
        <f t="shared" si="171"/>
        <v>100</v>
      </c>
      <c r="F1053" s="31">
        <f t="shared" si="172"/>
        <v>0</v>
      </c>
      <c r="G1053" s="31"/>
    </row>
    <row r="1054" spans="1:7" s="32" customFormat="1" ht="78.75" hidden="1" outlineLevel="1" x14ac:dyDescent="0.25">
      <c r="A1054" s="31" t="s">
        <v>1197</v>
      </c>
      <c r="B1054" s="31" t="s">
        <v>698</v>
      </c>
      <c r="C1054" s="31">
        <v>99</v>
      </c>
      <c r="D1054" s="31">
        <v>99</v>
      </c>
      <c r="E1054" s="31">
        <f t="shared" si="171"/>
        <v>100</v>
      </c>
      <c r="F1054" s="31">
        <f t="shared" si="172"/>
        <v>0</v>
      </c>
      <c r="G1054" s="31"/>
    </row>
    <row r="1055" spans="1:7" s="32" customFormat="1" ht="15.75" hidden="1" outlineLevel="1" x14ac:dyDescent="0.25">
      <c r="A1055" s="130" t="s">
        <v>1198</v>
      </c>
      <c r="B1055" s="136"/>
      <c r="C1055" s="136"/>
      <c r="D1055" s="136"/>
      <c r="E1055" s="136"/>
      <c r="F1055" s="136"/>
      <c r="G1055" s="137"/>
    </row>
    <row r="1056" spans="1:7" s="32" customFormat="1" ht="126" hidden="1" outlineLevel="1" x14ac:dyDescent="0.25">
      <c r="A1056" s="31" t="s">
        <v>1199</v>
      </c>
      <c r="B1056" s="31" t="s">
        <v>437</v>
      </c>
      <c r="C1056" s="31">
        <v>95</v>
      </c>
      <c r="D1056" s="31">
        <v>95</v>
      </c>
      <c r="E1056" s="31">
        <f>D1056/C1056*100</f>
        <v>100</v>
      </c>
      <c r="F1056" s="31">
        <f>E1056-100</f>
        <v>0</v>
      </c>
      <c r="G1056" s="31"/>
    </row>
    <row r="1057" spans="1:7" s="32" customFormat="1" ht="47.25" hidden="1" outlineLevel="1" x14ac:dyDescent="0.25">
      <c r="A1057" s="31" t="s">
        <v>1200</v>
      </c>
      <c r="B1057" s="31" t="s">
        <v>437</v>
      </c>
      <c r="C1057" s="31">
        <v>56.2</v>
      </c>
      <c r="D1057" s="31">
        <v>56.2</v>
      </c>
      <c r="E1057" s="31">
        <f t="shared" ref="E1057:E1059" si="173">D1057/C1057*100</f>
        <v>100</v>
      </c>
      <c r="F1057" s="31">
        <f t="shared" ref="F1057:F1059" si="174">E1057-100</f>
        <v>0</v>
      </c>
      <c r="G1057" s="31"/>
    </row>
    <row r="1058" spans="1:7" s="32" customFormat="1" ht="110.25" hidden="1" outlineLevel="1" x14ac:dyDescent="0.25">
      <c r="A1058" s="31" t="s">
        <v>1201</v>
      </c>
      <c r="B1058" s="31" t="s">
        <v>437</v>
      </c>
      <c r="C1058" s="31">
        <v>0.17</v>
      </c>
      <c r="D1058" s="31">
        <v>0.21</v>
      </c>
      <c r="E1058" s="31">
        <f t="shared" si="173"/>
        <v>123.52941176470587</v>
      </c>
      <c r="F1058" s="31">
        <f t="shared" si="174"/>
        <v>23.52941176470587</v>
      </c>
      <c r="G1058" s="31"/>
    </row>
    <row r="1059" spans="1:7" s="32" customFormat="1" ht="157.5" hidden="1" outlineLevel="1" x14ac:dyDescent="0.25">
      <c r="A1059" s="31" t="s">
        <v>1202</v>
      </c>
      <c r="B1059" s="31" t="s">
        <v>437</v>
      </c>
      <c r="C1059" s="31">
        <v>95</v>
      </c>
      <c r="D1059" s="31">
        <v>95</v>
      </c>
      <c r="E1059" s="31">
        <f t="shared" si="173"/>
        <v>100</v>
      </c>
      <c r="F1059" s="31">
        <f t="shared" si="174"/>
        <v>0</v>
      </c>
      <c r="G1059" s="31"/>
    </row>
    <row r="1060" spans="1:7" s="32" customFormat="1" ht="15.75" hidden="1" outlineLevel="1" x14ac:dyDescent="0.25">
      <c r="A1060" s="130" t="s">
        <v>1203</v>
      </c>
      <c r="B1060" s="131"/>
      <c r="C1060" s="131"/>
      <c r="D1060" s="131"/>
      <c r="E1060" s="131"/>
      <c r="F1060" s="131"/>
      <c r="G1060" s="132"/>
    </row>
    <row r="1061" spans="1:7" s="32" customFormat="1" ht="31.5" hidden="1" outlineLevel="1" x14ac:dyDescent="0.25">
      <c r="A1061" s="31" t="s">
        <v>1204</v>
      </c>
      <c r="B1061" s="31" t="s">
        <v>1167</v>
      </c>
      <c r="C1061" s="31">
        <v>3.5</v>
      </c>
      <c r="D1061" s="31">
        <v>3.2</v>
      </c>
      <c r="E1061" s="31">
        <f>D1061/C1061*100</f>
        <v>91.428571428571431</v>
      </c>
      <c r="F1061" s="31">
        <f>E1061-100</f>
        <v>-8.5714285714285694</v>
      </c>
      <c r="G1061" s="31"/>
    </row>
    <row r="1062" spans="1:7" s="32" customFormat="1" ht="31.5" hidden="1" outlineLevel="1" x14ac:dyDescent="0.25">
      <c r="A1062" s="31" t="s">
        <v>1205</v>
      </c>
      <c r="B1062" s="31" t="s">
        <v>1167</v>
      </c>
      <c r="C1062" s="31">
        <v>0.56000000000000005</v>
      </c>
      <c r="D1062" s="31">
        <v>2.25</v>
      </c>
      <c r="E1062" s="31">
        <f>D1062/C1062*100</f>
        <v>401.78571428571422</v>
      </c>
      <c r="F1062" s="31">
        <f>E1062-100</f>
        <v>301.78571428571422</v>
      </c>
      <c r="G1062" s="31"/>
    </row>
    <row r="1063" spans="1:7" s="32" customFormat="1" ht="15.75" hidden="1" outlineLevel="1" x14ac:dyDescent="0.25">
      <c r="A1063" s="130" t="s">
        <v>1206</v>
      </c>
      <c r="B1063" s="131"/>
      <c r="C1063" s="131"/>
      <c r="D1063" s="131"/>
      <c r="E1063" s="131"/>
      <c r="F1063" s="131"/>
      <c r="G1063" s="132"/>
    </row>
    <row r="1064" spans="1:7" s="32" customFormat="1" ht="141.75" hidden="1" outlineLevel="1" x14ac:dyDescent="0.25">
      <c r="A1064" s="31" t="s">
        <v>1207</v>
      </c>
      <c r="B1064" s="31" t="s">
        <v>437</v>
      </c>
      <c r="C1064" s="31">
        <v>100</v>
      </c>
      <c r="D1064" s="31">
        <v>100</v>
      </c>
      <c r="E1064" s="31">
        <f>D1064/C1064*100</f>
        <v>100</v>
      </c>
      <c r="F1064" s="31">
        <f>E1064-100</f>
        <v>0</v>
      </c>
      <c r="G1064" s="31"/>
    </row>
    <row r="1065" spans="1:7" s="32" customFormat="1" ht="189" hidden="1" outlineLevel="1" x14ac:dyDescent="0.25">
      <c r="A1065" s="31" t="s">
        <v>1208</v>
      </c>
      <c r="B1065" s="31" t="s">
        <v>437</v>
      </c>
      <c r="C1065" s="31">
        <v>100</v>
      </c>
      <c r="D1065" s="31">
        <v>100</v>
      </c>
      <c r="E1065" s="31">
        <f>D1065/C1065*100</f>
        <v>100</v>
      </c>
      <c r="F1065" s="31">
        <f t="shared" ref="F1065:F1071" si="175">E1065-100</f>
        <v>0</v>
      </c>
      <c r="G1065" s="31"/>
    </row>
    <row r="1066" spans="1:7" s="32" customFormat="1" ht="220.5" hidden="1" outlineLevel="1" x14ac:dyDescent="0.25">
      <c r="A1066" s="31" t="s">
        <v>1209</v>
      </c>
      <c r="B1066" s="31" t="s">
        <v>437</v>
      </c>
      <c r="C1066" s="31">
        <v>100</v>
      </c>
      <c r="D1066" s="31">
        <v>100</v>
      </c>
      <c r="E1066" s="31">
        <f t="shared" ref="E1066:E1071" si="176">D1066/C1066*100</f>
        <v>100</v>
      </c>
      <c r="F1066" s="31">
        <f t="shared" si="175"/>
        <v>0</v>
      </c>
      <c r="G1066" s="31"/>
    </row>
    <row r="1067" spans="1:7" s="32" customFormat="1" ht="126" hidden="1" outlineLevel="1" x14ac:dyDescent="0.25">
      <c r="A1067" s="31" t="s">
        <v>1210</v>
      </c>
      <c r="B1067" s="31" t="s">
        <v>437</v>
      </c>
      <c r="C1067" s="31">
        <v>69</v>
      </c>
      <c r="D1067" s="31">
        <v>77.400000000000006</v>
      </c>
      <c r="E1067" s="31">
        <f t="shared" si="176"/>
        <v>112.17391304347828</v>
      </c>
      <c r="F1067" s="31">
        <f t="shared" si="175"/>
        <v>12.173913043478279</v>
      </c>
      <c r="G1067" s="31"/>
    </row>
    <row r="1068" spans="1:7" s="32" customFormat="1" ht="126" hidden="1" outlineLevel="1" x14ac:dyDescent="0.25">
      <c r="A1068" s="31" t="s">
        <v>1211</v>
      </c>
      <c r="B1068" s="31" t="s">
        <v>437</v>
      </c>
      <c r="C1068" s="31">
        <v>71</v>
      </c>
      <c r="D1068" s="31">
        <v>94.3</v>
      </c>
      <c r="E1068" s="31">
        <f t="shared" si="176"/>
        <v>132.81690140845072</v>
      </c>
      <c r="F1068" s="31">
        <f t="shared" si="175"/>
        <v>32.816901408450718</v>
      </c>
      <c r="G1068" s="31"/>
    </row>
    <row r="1069" spans="1:7" s="32" customFormat="1" ht="94.5" hidden="1" outlineLevel="1" x14ac:dyDescent="0.25">
      <c r="A1069" s="31" t="s">
        <v>1212</v>
      </c>
      <c r="B1069" s="31" t="s">
        <v>437</v>
      </c>
      <c r="C1069" s="31">
        <v>58</v>
      </c>
      <c r="D1069" s="31">
        <v>100</v>
      </c>
      <c r="E1069" s="31">
        <f t="shared" si="176"/>
        <v>172.41379310344826</v>
      </c>
      <c r="F1069" s="31">
        <f t="shared" si="175"/>
        <v>72.413793103448256</v>
      </c>
      <c r="G1069" s="31"/>
    </row>
    <row r="1070" spans="1:7" s="32" customFormat="1" ht="141.75" hidden="1" outlineLevel="1" x14ac:dyDescent="0.25">
      <c r="A1070" s="31" t="s">
        <v>1213</v>
      </c>
      <c r="B1070" s="31" t="s">
        <v>437</v>
      </c>
      <c r="C1070" s="31">
        <v>45</v>
      </c>
      <c r="D1070" s="31">
        <v>58.2</v>
      </c>
      <c r="E1070" s="31">
        <f t="shared" si="176"/>
        <v>129.33333333333334</v>
      </c>
      <c r="F1070" s="31">
        <f t="shared" si="175"/>
        <v>29.333333333333343</v>
      </c>
      <c r="G1070" s="31"/>
    </row>
    <row r="1071" spans="1:7" s="32" customFormat="1" ht="126" hidden="1" outlineLevel="1" x14ac:dyDescent="0.25">
      <c r="A1071" s="31" t="s">
        <v>1214</v>
      </c>
      <c r="B1071" s="31" t="s">
        <v>437</v>
      </c>
      <c r="C1071" s="31">
        <v>6</v>
      </c>
      <c r="D1071" s="31">
        <v>6.6</v>
      </c>
      <c r="E1071" s="31">
        <f t="shared" si="176"/>
        <v>109.99999999999999</v>
      </c>
      <c r="F1071" s="31">
        <f t="shared" si="175"/>
        <v>9.9999999999999858</v>
      </c>
      <c r="G1071" s="31"/>
    </row>
    <row r="1072" spans="1:7" s="32" customFormat="1" ht="15.75" hidden="1" outlineLevel="1" x14ac:dyDescent="0.25">
      <c r="A1072" s="94" t="s">
        <v>1215</v>
      </c>
      <c r="B1072" s="78"/>
      <c r="C1072" s="78"/>
      <c r="D1072" s="78"/>
      <c r="E1072" s="78"/>
      <c r="F1072" s="94">
        <f>F964+F965+F966+F967+F968+F970+F971+F972+F973+F974+F975+F976+F977+F978+F979+F980+F981+F983+F984+F985+F986+F987+F988+F989+F990+F991+F992+F993+F994+F995+F996+F997+F998++F1000+F1001+F1002+F1003+F1004+F1005++F1006+F1009+F1010++F1012++F1013+F1014+F1015++F1016+F1017+F1018+F1019+F1020+F1021+F1022+F1023+F1024+F1025+F1026+F1028+F1029+F1030+F1031+F1032++F1034+F1035+F1036+F1037+F1038+F1041+F1043+F1044+F1045+F1046+F1047+F1048+F1051++F1053+F1054+F1056+F1058+F1059+F1061+F1064+F1065+F1066+F1067+F1068+F1069+F1070+F1071</f>
        <v>938.42916270675505</v>
      </c>
      <c r="G1072" s="78"/>
    </row>
    <row r="1073" spans="1:7" ht="15.75" hidden="1" customHeight="1" outlineLevel="1" x14ac:dyDescent="0.25">
      <c r="A1073" s="116" t="s">
        <v>1241</v>
      </c>
      <c r="B1073" s="117"/>
      <c r="C1073" s="117"/>
      <c r="D1073" s="117"/>
      <c r="E1073" s="117"/>
      <c r="F1073" s="117"/>
      <c r="G1073" s="118"/>
    </row>
    <row r="1074" spans="1:7" ht="63" hidden="1" outlineLevel="1" x14ac:dyDescent="0.25">
      <c r="A1074" s="96" t="s">
        <v>1242</v>
      </c>
      <c r="B1074" s="97" t="s">
        <v>1243</v>
      </c>
      <c r="C1074" s="95">
        <v>150</v>
      </c>
      <c r="D1074" s="95">
        <v>256</v>
      </c>
      <c r="E1074" s="95">
        <f>D1074/C1074*100</f>
        <v>170.66666666666669</v>
      </c>
      <c r="F1074" s="97">
        <f>E1074-100</f>
        <v>70.666666666666686</v>
      </c>
      <c r="G1074" s="98"/>
    </row>
    <row r="1075" spans="1:7" ht="94.5" hidden="1" outlineLevel="1" x14ac:dyDescent="0.25">
      <c r="A1075" s="96" t="s">
        <v>1244</v>
      </c>
      <c r="B1075" s="97" t="s">
        <v>698</v>
      </c>
      <c r="C1075" s="95">
        <v>32</v>
      </c>
      <c r="D1075" s="95">
        <v>32</v>
      </c>
      <c r="E1075" s="95">
        <f t="shared" ref="E1075:E1082" si="177">D1075/C1075*100</f>
        <v>100</v>
      </c>
      <c r="F1075" s="97">
        <f t="shared" ref="F1075:F1082" si="178">E1075-100</f>
        <v>0</v>
      </c>
      <c r="G1075" s="98"/>
    </row>
    <row r="1076" spans="1:7" ht="63" hidden="1" outlineLevel="1" x14ac:dyDescent="0.25">
      <c r="A1076" s="96" t="s">
        <v>1245</v>
      </c>
      <c r="B1076" s="97" t="s">
        <v>437</v>
      </c>
      <c r="C1076" s="95">
        <v>28</v>
      </c>
      <c r="D1076" s="95">
        <v>32</v>
      </c>
      <c r="E1076" s="95">
        <f t="shared" si="177"/>
        <v>114.28571428571428</v>
      </c>
      <c r="F1076" s="97">
        <f t="shared" si="178"/>
        <v>14.285714285714278</v>
      </c>
      <c r="G1076" s="98"/>
    </row>
    <row r="1077" spans="1:7" ht="47.25" hidden="1" outlineLevel="1" x14ac:dyDescent="0.25">
      <c r="A1077" s="96" t="s">
        <v>1246</v>
      </c>
      <c r="B1077" s="97" t="s">
        <v>1247</v>
      </c>
      <c r="C1077" s="95">
        <v>0.72799999999999998</v>
      </c>
      <c r="D1077" s="95">
        <v>0.58099999999999996</v>
      </c>
      <c r="E1077" s="95">
        <f t="shared" si="177"/>
        <v>79.807692307692307</v>
      </c>
      <c r="F1077" s="97">
        <f t="shared" si="178"/>
        <v>-20.192307692307693</v>
      </c>
      <c r="G1077" s="100" t="s">
        <v>1248</v>
      </c>
    </row>
    <row r="1078" spans="1:7" ht="173.25" hidden="1" outlineLevel="1" x14ac:dyDescent="0.25">
      <c r="A1078" s="96" t="s">
        <v>1249</v>
      </c>
      <c r="B1078" s="97" t="s">
        <v>437</v>
      </c>
      <c r="C1078" s="95">
        <v>21.2</v>
      </c>
      <c r="D1078" s="95">
        <v>87.2</v>
      </c>
      <c r="E1078" s="95">
        <f t="shared" si="177"/>
        <v>411.32075471698118</v>
      </c>
      <c r="F1078" s="97">
        <f t="shared" si="178"/>
        <v>311.32075471698118</v>
      </c>
      <c r="G1078" s="98"/>
    </row>
    <row r="1079" spans="1:7" ht="78.75" hidden="1" outlineLevel="1" x14ac:dyDescent="0.25">
      <c r="A1079" s="96" t="s">
        <v>1250</v>
      </c>
      <c r="B1079" s="97" t="s">
        <v>437</v>
      </c>
      <c r="C1079" s="95">
        <v>90</v>
      </c>
      <c r="D1079" s="95">
        <v>92.5</v>
      </c>
      <c r="E1079" s="95">
        <f t="shared" si="177"/>
        <v>102.77777777777777</v>
      </c>
      <c r="F1079" s="97">
        <f t="shared" si="178"/>
        <v>2.7777777777777715</v>
      </c>
      <c r="G1079" s="98"/>
    </row>
    <row r="1080" spans="1:7" ht="47.25" hidden="1" outlineLevel="1" x14ac:dyDescent="0.25">
      <c r="A1080" s="96" t="s">
        <v>1251</v>
      </c>
      <c r="B1080" s="97" t="s">
        <v>1252</v>
      </c>
      <c r="C1080" s="95">
        <v>0.28000000000000003</v>
      </c>
      <c r="D1080" s="95">
        <v>3.3479999999999999</v>
      </c>
      <c r="E1080" s="95">
        <f t="shared" si="177"/>
        <v>1195.7142857142856</v>
      </c>
      <c r="F1080" s="97">
        <f t="shared" si="178"/>
        <v>1095.7142857142856</v>
      </c>
      <c r="G1080" s="98"/>
    </row>
    <row r="1081" spans="1:7" ht="78.75" hidden="1" outlineLevel="1" x14ac:dyDescent="0.25">
      <c r="A1081" s="96" t="s">
        <v>1253</v>
      </c>
      <c r="B1081" s="97" t="s">
        <v>437</v>
      </c>
      <c r="C1081" s="95">
        <v>13.8</v>
      </c>
      <c r="D1081" s="95">
        <v>20</v>
      </c>
      <c r="E1081" s="95">
        <f t="shared" si="177"/>
        <v>144.92753623188406</v>
      </c>
      <c r="F1081" s="97">
        <f t="shared" si="178"/>
        <v>44.927536231884062</v>
      </c>
      <c r="G1081" s="98"/>
    </row>
    <row r="1082" spans="1:7" ht="78.75" hidden="1" outlineLevel="1" x14ac:dyDescent="0.25">
      <c r="A1082" s="96" t="s">
        <v>1254</v>
      </c>
      <c r="B1082" s="97" t="s">
        <v>437</v>
      </c>
      <c r="C1082" s="95">
        <v>60.8</v>
      </c>
      <c r="D1082" s="95">
        <v>65</v>
      </c>
      <c r="E1082" s="95">
        <f t="shared" si="177"/>
        <v>106.9078947368421</v>
      </c>
      <c r="F1082" s="97">
        <f t="shared" si="178"/>
        <v>6.9078947368420955</v>
      </c>
      <c r="G1082" s="98"/>
    </row>
    <row r="1083" spans="1:7" ht="15.75" hidden="1" outlineLevel="1" x14ac:dyDescent="0.25">
      <c r="A1083" s="103" t="s">
        <v>1215</v>
      </c>
      <c r="B1083" s="102"/>
      <c r="C1083" s="102"/>
      <c r="D1083" s="102"/>
      <c r="E1083" s="102"/>
      <c r="F1083" s="104">
        <f>F1074+F1075+F1076+F1077+F1078+F1079+F1080+F1081+F1082</f>
        <v>1526.4083224378439</v>
      </c>
      <c r="G1083" s="102"/>
    </row>
    <row r="1084" spans="1:7" ht="15.75" hidden="1" outlineLevel="1" x14ac:dyDescent="0.25">
      <c r="A1084" s="119" t="s">
        <v>1255</v>
      </c>
      <c r="B1084" s="119"/>
      <c r="C1084" s="119"/>
      <c r="D1084" s="119"/>
      <c r="E1084" s="119"/>
      <c r="F1084" s="119"/>
      <c r="G1084" s="120"/>
    </row>
    <row r="1085" spans="1:7" ht="123.75" hidden="1" outlineLevel="1" x14ac:dyDescent="0.25">
      <c r="A1085" s="96" t="s">
        <v>1256</v>
      </c>
      <c r="B1085" s="97" t="s">
        <v>1167</v>
      </c>
      <c r="C1085" s="95">
        <v>196.7</v>
      </c>
      <c r="D1085" s="95">
        <v>229.5</v>
      </c>
      <c r="E1085" s="95">
        <f>D1085/C1085*100</f>
        <v>116.67513980681241</v>
      </c>
      <c r="F1085" s="97">
        <f>E1085-100</f>
        <v>16.67513980681241</v>
      </c>
      <c r="G1085" s="101" t="s">
        <v>1257</v>
      </c>
    </row>
    <row r="1086" spans="1:7" ht="47.25" hidden="1" outlineLevel="1" x14ac:dyDescent="0.25">
      <c r="A1086" s="96" t="s">
        <v>1258</v>
      </c>
      <c r="B1086" s="97" t="s">
        <v>1167</v>
      </c>
      <c r="C1086" s="95">
        <v>6</v>
      </c>
      <c r="D1086" s="95">
        <v>5.8</v>
      </c>
      <c r="E1086" s="95">
        <f t="shared" ref="E1086:E1092" si="179">D1086/C1086*100</f>
        <v>96.666666666666671</v>
      </c>
      <c r="F1086" s="97">
        <f t="shared" ref="F1086:F1092" si="180">E1086-100</f>
        <v>-3.3333333333333286</v>
      </c>
      <c r="G1086" s="98"/>
    </row>
    <row r="1087" spans="1:7" ht="123.75" hidden="1" outlineLevel="1" x14ac:dyDescent="0.25">
      <c r="A1087" s="96" t="s">
        <v>1259</v>
      </c>
      <c r="B1087" s="97" t="s">
        <v>1167</v>
      </c>
      <c r="C1087" s="95">
        <v>27.8</v>
      </c>
      <c r="D1087" s="95">
        <v>33.6</v>
      </c>
      <c r="E1087" s="95">
        <f t="shared" si="179"/>
        <v>120.86330935251799</v>
      </c>
      <c r="F1087" s="97">
        <f t="shared" si="180"/>
        <v>20.863309352517987</v>
      </c>
      <c r="G1087" s="101" t="s">
        <v>1260</v>
      </c>
    </row>
    <row r="1088" spans="1:7" ht="123.75" hidden="1" outlineLevel="1" x14ac:dyDescent="0.25">
      <c r="A1088" s="96" t="s">
        <v>1261</v>
      </c>
      <c r="B1088" s="97" t="s">
        <v>437</v>
      </c>
      <c r="C1088" s="95">
        <v>6</v>
      </c>
      <c r="D1088" s="95">
        <v>8.3000000000000007</v>
      </c>
      <c r="E1088" s="95">
        <f t="shared" si="179"/>
        <v>138.33333333333334</v>
      </c>
      <c r="F1088" s="97">
        <f t="shared" si="180"/>
        <v>38.333333333333343</v>
      </c>
      <c r="G1088" s="101" t="s">
        <v>1260</v>
      </c>
    </row>
    <row r="1089" spans="1:7" ht="123.75" hidden="1" outlineLevel="1" x14ac:dyDescent="0.25">
      <c r="A1089" s="96" t="s">
        <v>1262</v>
      </c>
      <c r="B1089" s="97" t="s">
        <v>437</v>
      </c>
      <c r="C1089" s="95">
        <v>7.8</v>
      </c>
      <c r="D1089" s="95">
        <v>11.3</v>
      </c>
      <c r="E1089" s="95">
        <f t="shared" si="179"/>
        <v>144.87179487179489</v>
      </c>
      <c r="F1089" s="97">
        <f t="shared" si="180"/>
        <v>44.87179487179489</v>
      </c>
      <c r="G1089" s="101" t="s">
        <v>1260</v>
      </c>
    </row>
    <row r="1090" spans="1:7" ht="63" hidden="1" outlineLevel="1" x14ac:dyDescent="0.25">
      <c r="A1090" s="96" t="s">
        <v>1263</v>
      </c>
      <c r="B1090" s="97" t="s">
        <v>1264</v>
      </c>
      <c r="C1090" s="95">
        <v>1626</v>
      </c>
      <c r="D1090" s="95">
        <v>1833</v>
      </c>
      <c r="E1090" s="95">
        <f t="shared" si="179"/>
        <v>112.73062730627305</v>
      </c>
      <c r="F1090" s="97">
        <f t="shared" si="180"/>
        <v>12.73062730627305</v>
      </c>
      <c r="G1090" s="98"/>
    </row>
    <row r="1091" spans="1:7" ht="78.75" hidden="1" outlineLevel="1" x14ac:dyDescent="0.25">
      <c r="A1091" s="96" t="s">
        <v>1265</v>
      </c>
      <c r="B1091" s="97" t="s">
        <v>437</v>
      </c>
      <c r="C1091" s="95">
        <v>35</v>
      </c>
      <c r="D1091" s="95">
        <v>30.5</v>
      </c>
      <c r="E1091" s="95">
        <f t="shared" si="179"/>
        <v>87.142857142857139</v>
      </c>
      <c r="F1091" s="97">
        <f t="shared" si="180"/>
        <v>-12.857142857142861</v>
      </c>
      <c r="G1091" s="98"/>
    </row>
    <row r="1092" spans="1:7" ht="94.5" hidden="1" outlineLevel="1" x14ac:dyDescent="0.25">
      <c r="A1092" s="96" t="s">
        <v>1266</v>
      </c>
      <c r="B1092" s="97" t="s">
        <v>437</v>
      </c>
      <c r="C1092" s="95">
        <v>61.1</v>
      </c>
      <c r="D1092" s="95">
        <v>65.400000000000006</v>
      </c>
      <c r="E1092" s="95">
        <f t="shared" si="179"/>
        <v>107.03764320785598</v>
      </c>
      <c r="F1092" s="97">
        <f t="shared" si="180"/>
        <v>7.0376432078559787</v>
      </c>
      <c r="G1092" s="98"/>
    </row>
    <row r="1093" spans="1:7" ht="15.75" hidden="1" outlineLevel="1" x14ac:dyDescent="0.25">
      <c r="A1093" s="103" t="s">
        <v>1215</v>
      </c>
      <c r="B1093" s="104"/>
      <c r="C1093" s="104"/>
      <c r="D1093" s="104"/>
      <c r="E1093" s="104"/>
      <c r="F1093" s="104">
        <f>F1085+F1086+F1087+F1088+F1089+F1090+F1091+F1092</f>
        <v>124.32137168811147</v>
      </c>
      <c r="G1093" s="104"/>
    </row>
    <row r="1094" spans="1:7" ht="15.75" hidden="1" outlineLevel="1" x14ac:dyDescent="0.25">
      <c r="A1094" s="119" t="s">
        <v>1267</v>
      </c>
      <c r="B1094" s="119"/>
      <c r="C1094" s="119"/>
      <c r="D1094" s="119"/>
      <c r="E1094" s="119"/>
      <c r="F1094" s="119"/>
      <c r="G1094" s="120"/>
    </row>
    <row r="1095" spans="1:7" ht="63" hidden="1" outlineLevel="1" x14ac:dyDescent="0.25">
      <c r="A1095" s="96" t="s">
        <v>1268</v>
      </c>
      <c r="B1095" s="97" t="s">
        <v>1167</v>
      </c>
      <c r="C1095" s="95">
        <v>73.7</v>
      </c>
      <c r="D1095" s="95">
        <v>73.7</v>
      </c>
      <c r="E1095" s="95">
        <f>D1095/C1095*100</f>
        <v>100</v>
      </c>
      <c r="F1095" s="97">
        <f>E1095-100</f>
        <v>0</v>
      </c>
      <c r="G1095" s="98"/>
    </row>
    <row r="1096" spans="1:7" ht="47.25" hidden="1" outlineLevel="1" x14ac:dyDescent="0.25">
      <c r="A1096" s="96" t="s">
        <v>1269</v>
      </c>
      <c r="B1096" s="97" t="s">
        <v>437</v>
      </c>
      <c r="C1096" s="95">
        <v>22.7</v>
      </c>
      <c r="D1096" s="95">
        <v>22.6</v>
      </c>
      <c r="E1096" s="95">
        <f t="shared" ref="E1096:E1098" si="181">D1096/C1096*100</f>
        <v>99.559471365638771</v>
      </c>
      <c r="F1096" s="97">
        <f t="shared" ref="F1096:F1098" si="182">E1096-100</f>
        <v>-0.44052863436122891</v>
      </c>
      <c r="G1096" s="98"/>
    </row>
    <row r="1097" spans="1:7" ht="63" hidden="1" outlineLevel="1" x14ac:dyDescent="0.25">
      <c r="A1097" s="96" t="s">
        <v>1270</v>
      </c>
      <c r="B1097" s="97" t="s">
        <v>437</v>
      </c>
      <c r="C1097" s="95">
        <v>50.1</v>
      </c>
      <c r="D1097" s="95">
        <v>50.1</v>
      </c>
      <c r="E1097" s="95">
        <f t="shared" si="181"/>
        <v>100</v>
      </c>
      <c r="F1097" s="97">
        <f t="shared" si="182"/>
        <v>0</v>
      </c>
      <c r="G1097" s="98"/>
    </row>
    <row r="1098" spans="1:7" ht="47.25" hidden="1" outlineLevel="1" x14ac:dyDescent="0.25">
      <c r="A1098" s="96" t="s">
        <v>1271</v>
      </c>
      <c r="B1098" s="97" t="s">
        <v>437</v>
      </c>
      <c r="C1098" s="95">
        <v>49</v>
      </c>
      <c r="D1098" s="95">
        <v>51.8</v>
      </c>
      <c r="E1098" s="95">
        <f t="shared" si="181"/>
        <v>105.71428571428572</v>
      </c>
      <c r="F1098" s="97">
        <f t="shared" si="182"/>
        <v>5.7142857142857224</v>
      </c>
      <c r="G1098" s="98"/>
    </row>
    <row r="1099" spans="1:7" ht="15.75" hidden="1" outlineLevel="1" x14ac:dyDescent="0.25">
      <c r="A1099" s="103" t="s">
        <v>1215</v>
      </c>
      <c r="B1099" s="103"/>
      <c r="C1099" s="103"/>
      <c r="D1099" s="103"/>
      <c r="E1099" s="103"/>
      <c r="F1099" s="103">
        <f>F1095+F1096+F1097+F1098</f>
        <v>5.2737570799244935</v>
      </c>
      <c r="G1099" s="103"/>
    </row>
    <row r="1100" spans="1:7" ht="15.75" hidden="1" outlineLevel="1" x14ac:dyDescent="0.25">
      <c r="A1100" s="119" t="s">
        <v>1301</v>
      </c>
      <c r="B1100" s="119"/>
      <c r="C1100" s="119"/>
      <c r="D1100" s="119"/>
      <c r="E1100" s="119"/>
      <c r="F1100" s="119"/>
      <c r="G1100" s="120"/>
    </row>
    <row r="1101" spans="1:7" ht="31.5" hidden="1" outlineLevel="1" x14ac:dyDescent="0.25">
      <c r="A1101" s="96" t="s">
        <v>1272</v>
      </c>
      <c r="B1101" s="97" t="s">
        <v>1166</v>
      </c>
      <c r="C1101" s="95">
        <v>7.9</v>
      </c>
      <c r="D1101" s="95">
        <v>6.7</v>
      </c>
      <c r="E1101" s="95">
        <f>D1101/C1101*100</f>
        <v>84.810126582278471</v>
      </c>
      <c r="F1101" s="97">
        <f>E1101-100</f>
        <v>-15.189873417721529</v>
      </c>
      <c r="G1101" s="98"/>
    </row>
    <row r="1102" spans="1:7" ht="31.5" hidden="1" outlineLevel="1" x14ac:dyDescent="0.25">
      <c r="A1102" s="96" t="s">
        <v>1273</v>
      </c>
      <c r="B1102" s="97" t="s">
        <v>1166</v>
      </c>
      <c r="C1102" s="95">
        <v>10.5</v>
      </c>
      <c r="D1102" s="95">
        <v>8.3000000000000007</v>
      </c>
      <c r="E1102" s="95">
        <f t="shared" ref="E1102:E1110" si="183">D1102/C1102*100</f>
        <v>79.047619047619051</v>
      </c>
      <c r="F1102" s="97">
        <f t="shared" ref="F1102:F1110" si="184">E1102-100</f>
        <v>-20.952380952380949</v>
      </c>
      <c r="G1102" s="98"/>
    </row>
    <row r="1103" spans="1:7" ht="47.25" hidden="1" outlineLevel="1" x14ac:dyDescent="0.25">
      <c r="A1103" s="96" t="s">
        <v>1274</v>
      </c>
      <c r="B1103" s="97" t="s">
        <v>1275</v>
      </c>
      <c r="C1103" s="95">
        <v>87</v>
      </c>
      <c r="D1103" s="95">
        <v>58.4</v>
      </c>
      <c r="E1103" s="95">
        <f t="shared" si="183"/>
        <v>67.126436781609186</v>
      </c>
      <c r="F1103" s="97">
        <f t="shared" si="184"/>
        <v>-32.873563218390814</v>
      </c>
      <c r="G1103" s="98"/>
    </row>
    <row r="1104" spans="1:7" ht="78.75" hidden="1" outlineLevel="1" x14ac:dyDescent="0.25">
      <c r="A1104" s="96" t="s">
        <v>1276</v>
      </c>
      <c r="B1104" s="97" t="s">
        <v>437</v>
      </c>
      <c r="C1104" s="95">
        <v>60</v>
      </c>
      <c r="D1104" s="95">
        <v>60.2</v>
      </c>
      <c r="E1104" s="95">
        <f t="shared" si="183"/>
        <v>100.33333333333334</v>
      </c>
      <c r="F1104" s="97">
        <f t="shared" si="184"/>
        <v>0.33333333333334281</v>
      </c>
      <c r="G1104" s="98"/>
    </row>
    <row r="1105" spans="1:7" ht="63" hidden="1" outlineLevel="1" x14ac:dyDescent="0.25">
      <c r="A1105" s="96" t="s">
        <v>1277</v>
      </c>
      <c r="B1105" s="97" t="s">
        <v>437</v>
      </c>
      <c r="C1105" s="95">
        <v>50</v>
      </c>
      <c r="D1105" s="95">
        <v>52.4</v>
      </c>
      <c r="E1105" s="95">
        <f t="shared" si="183"/>
        <v>104.80000000000001</v>
      </c>
      <c r="F1105" s="97">
        <f t="shared" si="184"/>
        <v>4.8000000000000114</v>
      </c>
      <c r="G1105" s="98"/>
    </row>
    <row r="1106" spans="1:7" ht="47.25" hidden="1" outlineLevel="1" x14ac:dyDescent="0.25">
      <c r="A1106" s="96" t="s">
        <v>1278</v>
      </c>
      <c r="B1106" s="97" t="s">
        <v>437</v>
      </c>
      <c r="C1106" s="95">
        <v>53</v>
      </c>
      <c r="D1106" s="95">
        <v>55.1</v>
      </c>
      <c r="E1106" s="95">
        <f t="shared" si="183"/>
        <v>103.96226415094341</v>
      </c>
      <c r="F1106" s="97">
        <f t="shared" si="184"/>
        <v>3.9622641509434118</v>
      </c>
      <c r="G1106" s="98"/>
    </row>
    <row r="1107" spans="1:7" ht="31.5" hidden="1" outlineLevel="1" x14ac:dyDescent="0.25">
      <c r="A1107" s="96" t="s">
        <v>1279</v>
      </c>
      <c r="B1107" s="97" t="s">
        <v>437</v>
      </c>
      <c r="C1107" s="95">
        <v>30</v>
      </c>
      <c r="D1107" s="95">
        <v>55.3</v>
      </c>
      <c r="E1107" s="95">
        <f t="shared" si="183"/>
        <v>184.33333333333331</v>
      </c>
      <c r="F1107" s="97">
        <f t="shared" si="184"/>
        <v>84.333333333333314</v>
      </c>
      <c r="G1107" s="98"/>
    </row>
    <row r="1108" spans="1:7" ht="78.75" hidden="1" outlineLevel="1" x14ac:dyDescent="0.25">
      <c r="A1108" s="96" t="s">
        <v>1280</v>
      </c>
      <c r="B1108" s="97" t="s">
        <v>437</v>
      </c>
      <c r="C1108" s="95">
        <v>50</v>
      </c>
      <c r="D1108" s="95">
        <v>50.4</v>
      </c>
      <c r="E1108" s="95">
        <f t="shared" si="183"/>
        <v>100.8</v>
      </c>
      <c r="F1108" s="97">
        <f t="shared" si="184"/>
        <v>0.79999999999999716</v>
      </c>
      <c r="G1108" s="98"/>
    </row>
    <row r="1109" spans="1:7" ht="78.75" hidden="1" outlineLevel="1" x14ac:dyDescent="0.25">
      <c r="A1109" s="96" t="s">
        <v>1281</v>
      </c>
      <c r="B1109" s="97" t="s">
        <v>437</v>
      </c>
      <c r="C1109" s="95">
        <v>65</v>
      </c>
      <c r="D1109" s="95">
        <v>65.3</v>
      </c>
      <c r="E1109" s="95">
        <f t="shared" si="183"/>
        <v>100.46153846153845</v>
      </c>
      <c r="F1109" s="97">
        <f t="shared" si="184"/>
        <v>0.46153846153845279</v>
      </c>
      <c r="G1109" s="98"/>
    </row>
    <row r="1110" spans="1:7" ht="94.5" hidden="1" outlineLevel="1" x14ac:dyDescent="0.25">
      <c r="A1110" s="96" t="s">
        <v>1282</v>
      </c>
      <c r="B1110" s="97" t="s">
        <v>437</v>
      </c>
      <c r="C1110" s="95">
        <v>60</v>
      </c>
      <c r="D1110" s="95">
        <v>60.4</v>
      </c>
      <c r="E1110" s="95">
        <f t="shared" si="183"/>
        <v>100.66666666666666</v>
      </c>
      <c r="F1110" s="97">
        <f t="shared" si="184"/>
        <v>0.66666666666665719</v>
      </c>
      <c r="G1110" s="98"/>
    </row>
    <row r="1111" spans="1:7" ht="15.75" hidden="1" outlineLevel="1" x14ac:dyDescent="0.25">
      <c r="A1111" s="107" t="s">
        <v>1215</v>
      </c>
      <c r="B1111" s="106"/>
      <c r="C1111" s="106"/>
      <c r="D1111" s="106"/>
      <c r="E1111" s="106"/>
      <c r="F1111" s="106">
        <f>F1101+F1102+F1103+F1104+F1105+F1106+F1107+F1108+F1109+F1110</f>
        <v>26.341318357321896</v>
      </c>
      <c r="G1111" s="106"/>
    </row>
    <row r="1112" spans="1:7" ht="15.75" hidden="1" outlineLevel="1" x14ac:dyDescent="0.25">
      <c r="A1112" s="121" t="s">
        <v>1283</v>
      </c>
      <c r="B1112" s="122"/>
      <c r="C1112" s="122"/>
      <c r="D1112" s="122"/>
      <c r="E1112" s="122"/>
      <c r="F1112" s="122"/>
      <c r="G1112" s="123"/>
    </row>
    <row r="1113" spans="1:7" ht="78.75" hidden="1" outlineLevel="1" x14ac:dyDescent="0.25">
      <c r="A1113" s="96" t="s">
        <v>1284</v>
      </c>
      <c r="B1113" s="97" t="s">
        <v>1285</v>
      </c>
      <c r="C1113" s="95">
        <v>33.4</v>
      </c>
      <c r="D1113" s="95">
        <v>34.299999999999997</v>
      </c>
      <c r="E1113" s="95">
        <f>D1113/C1113*100</f>
        <v>102.69461077844311</v>
      </c>
      <c r="F1113" s="97">
        <f>E1113-100</f>
        <v>2.6946107784431064</v>
      </c>
      <c r="G1113" s="98"/>
    </row>
    <row r="1114" spans="1:7" ht="94.5" hidden="1" outlineLevel="1" x14ac:dyDescent="0.25">
      <c r="A1114" s="96" t="s">
        <v>1286</v>
      </c>
      <c r="B1114" s="97" t="s">
        <v>1285</v>
      </c>
      <c r="C1114" s="95">
        <v>82</v>
      </c>
      <c r="D1114" s="95">
        <v>81.8</v>
      </c>
      <c r="E1114" s="95">
        <f t="shared" ref="E1114:E1119" si="185">D1114/C1114*100</f>
        <v>99.756097560975604</v>
      </c>
      <c r="F1114" s="97">
        <f t="shared" ref="F1114:F1119" si="186">E1114-100</f>
        <v>-0.24390243902439579</v>
      </c>
      <c r="G1114" s="98"/>
    </row>
    <row r="1115" spans="1:7" ht="63" hidden="1" outlineLevel="1" x14ac:dyDescent="0.25">
      <c r="A1115" s="96" t="s">
        <v>1287</v>
      </c>
      <c r="B1115" s="97" t="s">
        <v>1285</v>
      </c>
      <c r="C1115" s="95">
        <v>19.5</v>
      </c>
      <c r="D1115" s="99">
        <v>19.899999999999999</v>
      </c>
      <c r="E1115" s="95">
        <f t="shared" si="185"/>
        <v>102.05128205128204</v>
      </c>
      <c r="F1115" s="97">
        <f t="shared" si="186"/>
        <v>2.051282051282044</v>
      </c>
      <c r="G1115" s="98"/>
    </row>
    <row r="1116" spans="1:7" ht="110.25" hidden="1" outlineLevel="1" x14ac:dyDescent="0.25">
      <c r="A1116" s="96" t="s">
        <v>1288</v>
      </c>
      <c r="B1116" s="97" t="s">
        <v>437</v>
      </c>
      <c r="C1116" s="95">
        <v>88.7</v>
      </c>
      <c r="D1116" s="95">
        <v>89.2</v>
      </c>
      <c r="E1116" s="95">
        <f>D1116/C1116*100</f>
        <v>100.56369785794814</v>
      </c>
      <c r="F1116" s="97">
        <f>E1116-100</f>
        <v>0.5636978579481422</v>
      </c>
      <c r="G1116" s="98"/>
    </row>
    <row r="1117" spans="1:7" ht="126" hidden="1" outlineLevel="1" x14ac:dyDescent="0.25">
      <c r="A1117" s="96" t="s">
        <v>1289</v>
      </c>
      <c r="B1117" s="97" t="s">
        <v>437</v>
      </c>
      <c r="C1117" s="95">
        <v>96.1</v>
      </c>
      <c r="D1117" s="95">
        <v>96.1</v>
      </c>
      <c r="E1117" s="95">
        <f t="shared" si="185"/>
        <v>100</v>
      </c>
      <c r="F1117" s="97">
        <f t="shared" si="186"/>
        <v>0</v>
      </c>
      <c r="G1117" s="98"/>
    </row>
    <row r="1118" spans="1:7" ht="63" hidden="1" outlineLevel="1" x14ac:dyDescent="0.25">
      <c r="A1118" s="96" t="s">
        <v>1290</v>
      </c>
      <c r="B1118" s="97" t="s">
        <v>437</v>
      </c>
      <c r="C1118" s="95">
        <v>98.5</v>
      </c>
      <c r="D1118" s="95">
        <v>100</v>
      </c>
      <c r="E1118" s="95">
        <f t="shared" si="185"/>
        <v>101.5228426395939</v>
      </c>
      <c r="F1118" s="97">
        <f t="shared" si="186"/>
        <v>1.5228426395939039</v>
      </c>
      <c r="G1118" s="98"/>
    </row>
    <row r="1119" spans="1:7" ht="63" hidden="1" outlineLevel="1" x14ac:dyDescent="0.25">
      <c r="A1119" s="96" t="s">
        <v>1291</v>
      </c>
      <c r="B1119" s="97" t="s">
        <v>321</v>
      </c>
      <c r="C1119" s="95">
        <v>25477</v>
      </c>
      <c r="D1119" s="95">
        <v>25438</v>
      </c>
      <c r="E1119" s="95">
        <f t="shared" si="185"/>
        <v>99.846920752050877</v>
      </c>
      <c r="F1119" s="97">
        <f t="shared" si="186"/>
        <v>-0.15307924794912253</v>
      </c>
      <c r="G1119" s="98"/>
    </row>
    <row r="1120" spans="1:7" ht="15.75" hidden="1" outlineLevel="1" x14ac:dyDescent="0.25">
      <c r="A1120" s="107" t="s">
        <v>1215</v>
      </c>
      <c r="B1120" s="106"/>
      <c r="C1120" s="106"/>
      <c r="D1120" s="106"/>
      <c r="E1120" s="106"/>
      <c r="F1120" s="106">
        <f>F1113+F1114+F1115+F1116+F1117+F1118+F1119</f>
        <v>6.4354516402936781</v>
      </c>
      <c r="G1120" s="106"/>
    </row>
    <row r="1121" spans="1:7" ht="15.75" hidden="1" outlineLevel="1" x14ac:dyDescent="0.25">
      <c r="A1121" s="121" t="s">
        <v>1292</v>
      </c>
      <c r="B1121" s="122"/>
      <c r="C1121" s="122"/>
      <c r="D1121" s="122"/>
      <c r="E1121" s="122"/>
      <c r="F1121" s="122"/>
      <c r="G1121" s="123"/>
    </row>
    <row r="1122" spans="1:7" ht="110.25" hidden="1" outlineLevel="1" x14ac:dyDescent="0.25">
      <c r="A1122" s="96" t="s">
        <v>1293</v>
      </c>
      <c r="B1122" s="97" t="s">
        <v>1294</v>
      </c>
      <c r="C1122" s="95">
        <v>39.75</v>
      </c>
      <c r="D1122" s="95">
        <v>59.81</v>
      </c>
      <c r="E1122" s="95">
        <f>D1122/C1122*100</f>
        <v>150.46540880503144</v>
      </c>
      <c r="F1122" s="97">
        <f>E1122-100</f>
        <v>50.465408805031444</v>
      </c>
      <c r="G1122" s="98"/>
    </row>
    <row r="1123" spans="1:7" ht="126" hidden="1" outlineLevel="1" x14ac:dyDescent="0.25">
      <c r="A1123" s="96" t="s">
        <v>1295</v>
      </c>
      <c r="B1123" s="97" t="s">
        <v>437</v>
      </c>
      <c r="C1123" s="95">
        <v>69</v>
      </c>
      <c r="D1123" s="95">
        <v>77.400000000000006</v>
      </c>
      <c r="E1123" s="95">
        <f t="shared" ref="E1123:E1125" si="187">D1123/C1123*100</f>
        <v>112.17391304347828</v>
      </c>
      <c r="F1123" s="97">
        <f t="shared" ref="F1123:F1125" si="188">E1123-100</f>
        <v>12.173913043478279</v>
      </c>
      <c r="G1123" s="98"/>
    </row>
    <row r="1124" spans="1:7" ht="173.25" hidden="1" outlineLevel="1" x14ac:dyDescent="0.25">
      <c r="A1124" s="96" t="s">
        <v>1296</v>
      </c>
      <c r="B1124" s="97" t="s">
        <v>437</v>
      </c>
      <c r="C1124" s="95">
        <v>65</v>
      </c>
      <c r="D1124" s="95">
        <v>78.400000000000006</v>
      </c>
      <c r="E1124" s="95">
        <f t="shared" si="187"/>
        <v>120.61538461538461</v>
      </c>
      <c r="F1124" s="97">
        <f t="shared" si="188"/>
        <v>20.615384615384613</v>
      </c>
      <c r="G1124" s="98"/>
    </row>
    <row r="1125" spans="1:7" ht="126" hidden="1" outlineLevel="1" x14ac:dyDescent="0.25">
      <c r="A1125" s="96" t="s">
        <v>1297</v>
      </c>
      <c r="B1125" s="97" t="s">
        <v>437</v>
      </c>
      <c r="C1125" s="95">
        <v>6</v>
      </c>
      <c r="D1125" s="95">
        <v>6.6</v>
      </c>
      <c r="E1125" s="95">
        <f t="shared" si="187"/>
        <v>109.99999999999999</v>
      </c>
      <c r="F1125" s="97">
        <f t="shared" si="188"/>
        <v>9.9999999999999858</v>
      </c>
      <c r="G1125" s="98"/>
    </row>
    <row r="1126" spans="1:7" ht="15.75" hidden="1" outlineLevel="1" x14ac:dyDescent="0.25">
      <c r="A1126" s="103" t="s">
        <v>1215</v>
      </c>
      <c r="B1126" s="104"/>
      <c r="C1126" s="104"/>
      <c r="D1126" s="104"/>
      <c r="E1126" s="104"/>
      <c r="F1126" s="104">
        <f>F1122+F1123+F1124+F1125</f>
        <v>93.254706463894323</v>
      </c>
      <c r="G1126" s="104"/>
    </row>
    <row r="1127" spans="1:7" ht="15.75" hidden="1" outlineLevel="1" x14ac:dyDescent="0.25">
      <c r="A1127" s="121" t="s">
        <v>1298</v>
      </c>
      <c r="B1127" s="124"/>
      <c r="C1127" s="124"/>
      <c r="D1127" s="124"/>
      <c r="E1127" s="124"/>
      <c r="F1127" s="124"/>
      <c r="G1127" s="125"/>
    </row>
    <row r="1128" spans="1:7" ht="31.5" hidden="1" outlineLevel="1" x14ac:dyDescent="0.25">
      <c r="A1128" s="96" t="s">
        <v>1299</v>
      </c>
      <c r="B1128" s="97" t="s">
        <v>1300</v>
      </c>
      <c r="C1128" s="95">
        <v>0.18</v>
      </c>
      <c r="D1128" s="95">
        <v>5.76</v>
      </c>
      <c r="E1128" s="95">
        <f>D1128/C1128*100</f>
        <v>3200</v>
      </c>
      <c r="F1128" s="97">
        <f>E1128-100</f>
        <v>3100</v>
      </c>
      <c r="G1128" s="98"/>
    </row>
    <row r="1129" spans="1:7" ht="15.75" hidden="1" outlineLevel="1" x14ac:dyDescent="0.25">
      <c r="A1129" s="106" t="s">
        <v>1215</v>
      </c>
      <c r="B1129" s="105"/>
      <c r="C1129" s="105"/>
      <c r="D1129" s="105"/>
      <c r="E1129" s="105"/>
      <c r="F1129" s="105">
        <f>F1128</f>
        <v>3100</v>
      </c>
      <c r="G1129" s="105"/>
    </row>
    <row r="1130" spans="1:7" ht="15.75" hidden="1" outlineLevel="1" x14ac:dyDescent="0.25">
      <c r="A1130" s="172" t="s">
        <v>1216</v>
      </c>
      <c r="B1130" s="173"/>
      <c r="C1130" s="173"/>
      <c r="D1130" s="173"/>
      <c r="E1130" s="173"/>
      <c r="F1130" s="173"/>
      <c r="G1130" s="174"/>
    </row>
    <row r="1131" spans="1:7" ht="180" hidden="1" outlineLevel="1" x14ac:dyDescent="0.25">
      <c r="A1131" s="31" t="s">
        <v>1217</v>
      </c>
      <c r="B1131" s="31" t="s">
        <v>437</v>
      </c>
      <c r="C1131" s="31">
        <v>40</v>
      </c>
      <c r="D1131" s="31">
        <v>35</v>
      </c>
      <c r="E1131" s="31">
        <f>D1131/C1131*100</f>
        <v>87.5</v>
      </c>
      <c r="F1131" s="31">
        <f>E1131-100</f>
        <v>-12.5</v>
      </c>
      <c r="G1131" s="43" t="s">
        <v>1218</v>
      </c>
    </row>
    <row r="1132" spans="1:7" ht="126" hidden="1" outlineLevel="1" x14ac:dyDescent="0.25">
      <c r="A1132" s="31" t="s">
        <v>1220</v>
      </c>
      <c r="B1132" s="31" t="s">
        <v>698</v>
      </c>
      <c r="C1132" s="31">
        <v>1</v>
      </c>
      <c r="D1132" s="31">
        <v>1</v>
      </c>
      <c r="E1132" s="31">
        <f>D1132/C1132*100</f>
        <v>100</v>
      </c>
      <c r="F1132" s="31">
        <f>E1132-100</f>
        <v>0</v>
      </c>
      <c r="G1132" s="43" t="s">
        <v>1219</v>
      </c>
    </row>
    <row r="1133" spans="1:7" ht="19.5" hidden="1" customHeight="1" outlineLevel="1" x14ac:dyDescent="0.25">
      <c r="A1133" s="80" t="s">
        <v>1215</v>
      </c>
      <c r="B1133" s="79"/>
      <c r="C1133" s="79"/>
      <c r="D1133" s="79"/>
      <c r="E1133" s="79"/>
      <c r="F1133" s="80">
        <f>F1131+F1132</f>
        <v>-12.5</v>
      </c>
      <c r="G1133" s="79"/>
    </row>
    <row r="1134" spans="1:7" ht="44.25" hidden="1" customHeight="1" outlineLevel="1" x14ac:dyDescent="0.25">
      <c r="A1134" s="126" t="s">
        <v>1302</v>
      </c>
      <c r="B1134" s="127"/>
      <c r="C1134" s="127"/>
      <c r="D1134" s="127"/>
      <c r="E1134" s="127"/>
      <c r="F1134" s="127"/>
      <c r="G1134" s="128"/>
    </row>
    <row r="1135" spans="1:7" ht="78.75" hidden="1" outlineLevel="1" x14ac:dyDescent="0.25">
      <c r="A1135" s="33" t="s">
        <v>1303</v>
      </c>
      <c r="B1135" s="33" t="s">
        <v>1304</v>
      </c>
      <c r="C1135" s="33">
        <v>50</v>
      </c>
      <c r="D1135" s="33">
        <v>54</v>
      </c>
      <c r="E1135" s="33">
        <f>D1135/C1135*100</f>
        <v>108</v>
      </c>
      <c r="F1135" s="33">
        <f>E1135-100</f>
        <v>8</v>
      </c>
      <c r="G1135" s="55" t="s">
        <v>1305</v>
      </c>
    </row>
    <row r="1136" spans="1:7" ht="63" hidden="1" outlineLevel="1" x14ac:dyDescent="0.25">
      <c r="A1136" s="33" t="s">
        <v>1306</v>
      </c>
      <c r="B1136" s="33" t="s">
        <v>1307</v>
      </c>
      <c r="C1136" s="33">
        <v>100</v>
      </c>
      <c r="D1136" s="33">
        <v>90</v>
      </c>
      <c r="E1136" s="33">
        <f t="shared" ref="E1136:E1143" si="189">D1136/C1136*100</f>
        <v>90</v>
      </c>
      <c r="F1136" s="33">
        <f t="shared" ref="F1136:F1143" si="190">E1136-100</f>
        <v>-10</v>
      </c>
      <c r="G1136" s="55" t="s">
        <v>1308</v>
      </c>
    </row>
    <row r="1137" spans="1:7" ht="47.25" hidden="1" outlineLevel="1" x14ac:dyDescent="0.25">
      <c r="A1137" s="33" t="s">
        <v>1309</v>
      </c>
      <c r="B1137" s="33" t="s">
        <v>1310</v>
      </c>
      <c r="C1137" s="33">
        <v>100</v>
      </c>
      <c r="D1137" s="33">
        <v>55</v>
      </c>
      <c r="E1137" s="33">
        <f t="shared" si="189"/>
        <v>55.000000000000007</v>
      </c>
      <c r="F1137" s="33">
        <f t="shared" si="190"/>
        <v>-44.999999999999993</v>
      </c>
      <c r="G1137" s="55" t="s">
        <v>1311</v>
      </c>
    </row>
    <row r="1138" spans="1:7" ht="78.75" hidden="1" outlineLevel="1" x14ac:dyDescent="0.25">
      <c r="A1138" s="33" t="s">
        <v>1312</v>
      </c>
      <c r="B1138" s="33" t="s">
        <v>1313</v>
      </c>
      <c r="C1138" s="33">
        <v>80</v>
      </c>
      <c r="D1138" s="33">
        <v>80</v>
      </c>
      <c r="E1138" s="33">
        <f t="shared" si="189"/>
        <v>100</v>
      </c>
      <c r="F1138" s="33">
        <f t="shared" si="190"/>
        <v>0</v>
      </c>
      <c r="G1138" s="33"/>
    </row>
    <row r="1139" spans="1:7" ht="78.75" hidden="1" outlineLevel="1" x14ac:dyDescent="0.25">
      <c r="A1139" s="33" t="s">
        <v>1314</v>
      </c>
      <c r="B1139" s="33" t="s">
        <v>1313</v>
      </c>
      <c r="C1139" s="33">
        <v>80</v>
      </c>
      <c r="D1139" s="33">
        <v>80</v>
      </c>
      <c r="E1139" s="33">
        <f t="shared" si="189"/>
        <v>100</v>
      </c>
      <c r="F1139" s="33">
        <f t="shared" si="190"/>
        <v>0</v>
      </c>
      <c r="G1139" s="33"/>
    </row>
    <row r="1140" spans="1:7" ht="283.5" hidden="1" outlineLevel="1" x14ac:dyDescent="0.25">
      <c r="A1140" s="33" t="s">
        <v>1316</v>
      </c>
      <c r="B1140" s="33" t="s">
        <v>321</v>
      </c>
      <c r="C1140" s="33">
        <v>468</v>
      </c>
      <c r="D1140" s="33">
        <v>471</v>
      </c>
      <c r="E1140" s="33">
        <f t="shared" si="189"/>
        <v>100.64102564102564</v>
      </c>
      <c r="F1140" s="33">
        <f t="shared" si="190"/>
        <v>0.6410256410256352</v>
      </c>
      <c r="G1140" s="55" t="s">
        <v>1315</v>
      </c>
    </row>
    <row r="1141" spans="1:7" ht="31.5" hidden="1" outlineLevel="1" x14ac:dyDescent="0.25">
      <c r="A1141" s="33" t="s">
        <v>1317</v>
      </c>
      <c r="B1141" s="33" t="s">
        <v>321</v>
      </c>
      <c r="C1141" s="33">
        <v>20</v>
      </c>
      <c r="D1141" s="33">
        <v>22</v>
      </c>
      <c r="E1141" s="33">
        <f t="shared" si="189"/>
        <v>110.00000000000001</v>
      </c>
      <c r="F1141" s="33">
        <f t="shared" si="190"/>
        <v>10.000000000000014</v>
      </c>
      <c r="G1141" s="55"/>
    </row>
    <row r="1142" spans="1:7" ht="267.75" hidden="1" outlineLevel="1" x14ac:dyDescent="0.25">
      <c r="A1142" s="33" t="s">
        <v>1318</v>
      </c>
      <c r="B1142" s="33" t="s">
        <v>321</v>
      </c>
      <c r="C1142" s="33">
        <v>561</v>
      </c>
      <c r="D1142" s="33">
        <v>581</v>
      </c>
      <c r="E1142" s="33">
        <f t="shared" si="189"/>
        <v>103.5650623885918</v>
      </c>
      <c r="F1142" s="33">
        <f t="shared" si="190"/>
        <v>3.565062388591798</v>
      </c>
      <c r="G1142" s="55" t="s">
        <v>1315</v>
      </c>
    </row>
    <row r="1143" spans="1:7" ht="47.25" hidden="1" outlineLevel="1" x14ac:dyDescent="0.25">
      <c r="A1143" s="33" t="s">
        <v>1319</v>
      </c>
      <c r="B1143" s="33" t="s">
        <v>321</v>
      </c>
      <c r="C1143" s="33">
        <v>30</v>
      </c>
      <c r="D1143" s="33">
        <v>36</v>
      </c>
      <c r="E1143" s="33">
        <f t="shared" si="189"/>
        <v>120</v>
      </c>
      <c r="F1143" s="33">
        <f t="shared" si="190"/>
        <v>20</v>
      </c>
      <c r="G1143" s="55"/>
    </row>
    <row r="1144" spans="1:7" ht="15.75" hidden="1" outlineLevel="1" x14ac:dyDescent="0.25">
      <c r="A1144" s="80" t="s">
        <v>1215</v>
      </c>
      <c r="B1144" s="79"/>
      <c r="C1144" s="79"/>
      <c r="D1144" s="79"/>
      <c r="E1144" s="79"/>
      <c r="F1144" s="80">
        <f>F1135+F1136+F1137+F1138+F1139+F1140+F1141+F1142+F1143</f>
        <v>-12.793911970382545</v>
      </c>
      <c r="G1144" s="79"/>
    </row>
    <row r="1145" spans="1:7" ht="39" hidden="1" customHeight="1" outlineLevel="1" x14ac:dyDescent="0.25">
      <c r="A1145" s="126" t="s">
        <v>1324</v>
      </c>
      <c r="B1145" s="127"/>
      <c r="C1145" s="127"/>
      <c r="D1145" s="127"/>
      <c r="E1145" s="127"/>
      <c r="F1145" s="127"/>
      <c r="G1145" s="128"/>
    </row>
    <row r="1146" spans="1:7" ht="39" hidden="1" customHeight="1" outlineLevel="1" x14ac:dyDescent="0.25">
      <c r="A1146" s="140" t="s">
        <v>1325</v>
      </c>
      <c r="B1146" s="141"/>
      <c r="C1146" s="141"/>
      <c r="D1146" s="141"/>
      <c r="E1146" s="141"/>
      <c r="F1146" s="141"/>
      <c r="G1146" s="142"/>
    </row>
    <row r="1147" spans="1:7" ht="39" hidden="1" customHeight="1" outlineLevel="1" x14ac:dyDescent="0.25">
      <c r="A1147" s="33" t="s">
        <v>1326</v>
      </c>
      <c r="B1147" s="33" t="s">
        <v>1327</v>
      </c>
      <c r="C1147" s="69"/>
      <c r="D1147" s="69"/>
      <c r="E1147" s="69"/>
      <c r="F1147" s="69"/>
      <c r="G1147" s="69"/>
    </row>
    <row r="1148" spans="1:7" ht="39" hidden="1" customHeight="1" outlineLevel="1" x14ac:dyDescent="0.25">
      <c r="A1148" s="33" t="s">
        <v>1328</v>
      </c>
      <c r="B1148" s="33" t="s">
        <v>1329</v>
      </c>
      <c r="C1148" s="33">
        <v>75</v>
      </c>
      <c r="D1148" s="33">
        <v>55</v>
      </c>
      <c r="E1148" s="33">
        <f>D1148/C1148*100</f>
        <v>73.333333333333329</v>
      </c>
      <c r="F1148" s="33">
        <f>(E1148-100)*(-1)</f>
        <v>26.666666666666671</v>
      </c>
      <c r="G1148" s="33"/>
    </row>
    <row r="1149" spans="1:7" ht="39" hidden="1" customHeight="1" outlineLevel="1" x14ac:dyDescent="0.25">
      <c r="A1149" s="33" t="s">
        <v>1330</v>
      </c>
      <c r="B1149" s="33" t="s">
        <v>1329</v>
      </c>
      <c r="C1149" s="33">
        <v>60</v>
      </c>
      <c r="D1149" s="33">
        <v>87</v>
      </c>
      <c r="E1149" s="33">
        <f t="shared" ref="E1149:E1153" si="191">D1149/C1149*100</f>
        <v>145</v>
      </c>
      <c r="F1149" s="33">
        <f t="shared" ref="F1149:F1153" si="192">(E1149-100)*(-1)</f>
        <v>-45</v>
      </c>
      <c r="G1149" s="33"/>
    </row>
    <row r="1150" spans="1:7" ht="39" hidden="1" customHeight="1" outlineLevel="1" x14ac:dyDescent="0.25">
      <c r="A1150" s="33" t="s">
        <v>1331</v>
      </c>
      <c r="B1150" s="33" t="s">
        <v>1329</v>
      </c>
      <c r="C1150" s="33">
        <v>40</v>
      </c>
      <c r="D1150" s="33">
        <v>17</v>
      </c>
      <c r="E1150" s="33">
        <f t="shared" si="191"/>
        <v>42.5</v>
      </c>
      <c r="F1150" s="33">
        <f t="shared" si="192"/>
        <v>57.5</v>
      </c>
      <c r="G1150" s="33"/>
    </row>
    <row r="1151" spans="1:7" ht="39" hidden="1" customHeight="1" outlineLevel="1" x14ac:dyDescent="0.25">
      <c r="A1151" s="33" t="s">
        <v>1332</v>
      </c>
      <c r="B1151" s="33" t="s">
        <v>1329</v>
      </c>
      <c r="C1151" s="33">
        <v>90</v>
      </c>
      <c r="D1151" s="33">
        <v>57</v>
      </c>
      <c r="E1151" s="33">
        <f t="shared" si="191"/>
        <v>63.333333333333329</v>
      </c>
      <c r="F1151" s="33">
        <f t="shared" si="192"/>
        <v>36.666666666666671</v>
      </c>
      <c r="G1151" s="33"/>
    </row>
    <row r="1152" spans="1:7" ht="39" hidden="1" customHeight="1" outlineLevel="1" x14ac:dyDescent="0.25">
      <c r="A1152" s="33" t="s">
        <v>1333</v>
      </c>
      <c r="B1152" s="33" t="s">
        <v>1329</v>
      </c>
      <c r="C1152" s="33">
        <v>1750</v>
      </c>
      <c r="D1152" s="33">
        <v>1372</v>
      </c>
      <c r="E1152" s="33">
        <f t="shared" si="191"/>
        <v>78.400000000000006</v>
      </c>
      <c r="F1152" s="33">
        <f t="shared" si="192"/>
        <v>21.599999999999994</v>
      </c>
      <c r="G1152" s="33"/>
    </row>
    <row r="1153" spans="1:7" ht="51" hidden="1" customHeight="1" outlineLevel="1" x14ac:dyDescent="0.25">
      <c r="A1153" s="33" t="s">
        <v>1334</v>
      </c>
      <c r="B1153" s="33" t="s">
        <v>1329</v>
      </c>
      <c r="C1153" s="33">
        <v>130</v>
      </c>
      <c r="D1153" s="33">
        <v>111</v>
      </c>
      <c r="E1153" s="33">
        <f t="shared" si="191"/>
        <v>85.384615384615387</v>
      </c>
      <c r="F1153" s="33">
        <f t="shared" si="192"/>
        <v>14.615384615384613</v>
      </c>
      <c r="G1153" s="33"/>
    </row>
    <row r="1154" spans="1:7" ht="27.75" hidden="1" customHeight="1" outlineLevel="1" x14ac:dyDescent="0.25">
      <c r="A1154" s="140" t="s">
        <v>1335</v>
      </c>
      <c r="B1154" s="141"/>
      <c r="C1154" s="141"/>
      <c r="D1154" s="141"/>
      <c r="E1154" s="141"/>
      <c r="F1154" s="141"/>
      <c r="G1154" s="142"/>
    </row>
    <row r="1155" spans="1:7" ht="38.25" hidden="1" customHeight="1" outlineLevel="1" x14ac:dyDescent="0.25">
      <c r="A1155" s="33" t="s">
        <v>1336</v>
      </c>
      <c r="B1155" s="33" t="s">
        <v>321</v>
      </c>
      <c r="C1155" s="69">
        <v>612</v>
      </c>
      <c r="D1155" s="69">
        <v>316</v>
      </c>
      <c r="E1155" s="69">
        <f>D1155/C1155*100</f>
        <v>51.633986928104584</v>
      </c>
      <c r="F1155" s="69">
        <f>(E1155-100)*(-1)</f>
        <v>48.366013071895416</v>
      </c>
      <c r="G1155" s="69"/>
    </row>
    <row r="1156" spans="1:7" ht="38.25" hidden="1" customHeight="1" outlineLevel="1" x14ac:dyDescent="0.25">
      <c r="A1156" s="33" t="s">
        <v>1337</v>
      </c>
      <c r="B1156" s="33" t="s">
        <v>321</v>
      </c>
      <c r="C1156" s="33">
        <v>49</v>
      </c>
      <c r="D1156" s="33">
        <v>17</v>
      </c>
      <c r="E1156" s="69">
        <f t="shared" ref="E1156:E1159" si="193">D1156/C1156*100</f>
        <v>34.693877551020407</v>
      </c>
      <c r="F1156" s="69">
        <f t="shared" ref="F1156:F1159" si="194">(E1156-100)*(-1)</f>
        <v>65.306122448979593</v>
      </c>
      <c r="G1156" s="33"/>
    </row>
    <row r="1157" spans="1:7" ht="38.25" hidden="1" customHeight="1" outlineLevel="1" x14ac:dyDescent="0.25">
      <c r="A1157" s="33" t="s">
        <v>1338</v>
      </c>
      <c r="B1157" s="33"/>
      <c r="C1157" s="33">
        <v>20.170000000000002</v>
      </c>
      <c r="D1157" s="33">
        <v>10.16</v>
      </c>
      <c r="E1157" s="69">
        <f t="shared" si="193"/>
        <v>50.371839365394145</v>
      </c>
      <c r="F1157" s="69">
        <f t="shared" si="194"/>
        <v>49.628160634605855</v>
      </c>
      <c r="G1157" s="33"/>
    </row>
    <row r="1158" spans="1:7" ht="38.25" hidden="1" customHeight="1" outlineLevel="1" x14ac:dyDescent="0.25">
      <c r="A1158" s="33" t="s">
        <v>1339</v>
      </c>
      <c r="B1158" s="33"/>
      <c r="C1158" s="33">
        <v>9.1300000000000008</v>
      </c>
      <c r="D1158" s="33">
        <v>3.83</v>
      </c>
      <c r="E1158" s="69">
        <f t="shared" si="193"/>
        <v>41.949616648411826</v>
      </c>
      <c r="F1158" s="69">
        <f t="shared" si="194"/>
        <v>58.050383351588174</v>
      </c>
      <c r="G1158" s="33"/>
    </row>
    <row r="1159" spans="1:7" ht="38.25" hidden="1" customHeight="1" outlineLevel="1" x14ac:dyDescent="0.25">
      <c r="A1159" s="33" t="s">
        <v>1340</v>
      </c>
      <c r="B1159" s="33"/>
      <c r="C1159" s="33">
        <v>21.17</v>
      </c>
      <c r="D1159" s="33">
        <v>13.8</v>
      </c>
      <c r="E1159" s="69">
        <f t="shared" si="193"/>
        <v>65.186584789796882</v>
      </c>
      <c r="F1159" s="69">
        <f t="shared" si="194"/>
        <v>34.813415210203118</v>
      </c>
      <c r="G1159" s="33"/>
    </row>
    <row r="1160" spans="1:7" ht="38.25" hidden="1" customHeight="1" outlineLevel="1" x14ac:dyDescent="0.25">
      <c r="A1160" s="140" t="s">
        <v>1341</v>
      </c>
      <c r="B1160" s="141"/>
      <c r="C1160" s="141"/>
      <c r="D1160" s="141"/>
      <c r="E1160" s="141"/>
      <c r="F1160" s="141"/>
      <c r="G1160" s="142"/>
    </row>
    <row r="1161" spans="1:7" ht="78.75" hidden="1" outlineLevel="1" x14ac:dyDescent="0.25">
      <c r="A1161" s="33" t="s">
        <v>1342</v>
      </c>
      <c r="B1161" s="33" t="s">
        <v>437</v>
      </c>
      <c r="C1161" s="33">
        <v>80</v>
      </c>
      <c r="D1161" s="33">
        <v>0</v>
      </c>
      <c r="E1161" s="33">
        <f>D1161/C1161*100</f>
        <v>0</v>
      </c>
      <c r="F1161" s="33">
        <f>E1161-100</f>
        <v>-100</v>
      </c>
      <c r="G1161" s="33"/>
    </row>
    <row r="1162" spans="1:7" ht="15.75" hidden="1" outlineLevel="1" x14ac:dyDescent="0.25">
      <c r="A1162" s="33" t="s">
        <v>1343</v>
      </c>
      <c r="B1162" s="33" t="s">
        <v>437</v>
      </c>
      <c r="C1162" s="33">
        <v>3</v>
      </c>
      <c r="D1162" s="33">
        <v>6.4</v>
      </c>
      <c r="E1162" s="33">
        <f t="shared" ref="E1162:E1170" si="195">D1162/C1162*100</f>
        <v>213.33333333333334</v>
      </c>
      <c r="F1162" s="33">
        <f t="shared" ref="F1162:F1170" si="196">E1162-100</f>
        <v>113.33333333333334</v>
      </c>
      <c r="G1162" s="33"/>
    </row>
    <row r="1163" spans="1:7" ht="47.25" hidden="1" outlineLevel="1" x14ac:dyDescent="0.25">
      <c r="A1163" s="33" t="s">
        <v>1344</v>
      </c>
      <c r="B1163" s="33" t="s">
        <v>437</v>
      </c>
      <c r="C1163" s="33">
        <v>3</v>
      </c>
      <c r="D1163" s="33">
        <v>10</v>
      </c>
      <c r="E1163" s="33">
        <f t="shared" si="195"/>
        <v>333.33333333333337</v>
      </c>
      <c r="F1163" s="33">
        <f t="shared" si="196"/>
        <v>233.33333333333337</v>
      </c>
      <c r="G1163" s="33"/>
    </row>
    <row r="1164" spans="1:7" ht="47.25" hidden="1" outlineLevel="1" x14ac:dyDescent="0.25">
      <c r="A1164" s="33" t="s">
        <v>1345</v>
      </c>
      <c r="B1164" s="33" t="s">
        <v>321</v>
      </c>
      <c r="C1164" s="33">
        <v>25</v>
      </c>
      <c r="D1164" s="33">
        <v>284</v>
      </c>
      <c r="E1164" s="33">
        <f t="shared" si="195"/>
        <v>1136</v>
      </c>
      <c r="F1164" s="33">
        <f t="shared" si="196"/>
        <v>1036</v>
      </c>
      <c r="G1164" s="33"/>
    </row>
    <row r="1165" spans="1:7" ht="69.75" hidden="1" customHeight="1" outlineLevel="1" x14ac:dyDescent="0.25">
      <c r="A1165" s="33" t="s">
        <v>1346</v>
      </c>
      <c r="B1165" s="33" t="s">
        <v>321</v>
      </c>
      <c r="C1165" s="33">
        <v>100</v>
      </c>
      <c r="D1165" s="33">
        <v>3</v>
      </c>
      <c r="E1165" s="33">
        <f t="shared" si="195"/>
        <v>3</v>
      </c>
      <c r="F1165" s="33">
        <f t="shared" si="196"/>
        <v>-97</v>
      </c>
      <c r="G1165" s="33"/>
    </row>
    <row r="1166" spans="1:7" ht="126" hidden="1" outlineLevel="1" x14ac:dyDescent="0.25">
      <c r="A1166" s="33" t="s">
        <v>1347</v>
      </c>
      <c r="B1166" s="33" t="s">
        <v>1348</v>
      </c>
      <c r="C1166" s="33">
        <v>60</v>
      </c>
      <c r="D1166" s="33">
        <v>60</v>
      </c>
      <c r="E1166" s="33">
        <f t="shared" si="195"/>
        <v>100</v>
      </c>
      <c r="F1166" s="33">
        <f t="shared" si="196"/>
        <v>0</v>
      </c>
      <c r="G1166" s="33"/>
    </row>
    <row r="1167" spans="1:7" ht="78.75" hidden="1" outlineLevel="1" x14ac:dyDescent="0.25">
      <c r="A1167" s="33" t="s">
        <v>1349</v>
      </c>
      <c r="B1167" s="33" t="s">
        <v>437</v>
      </c>
      <c r="C1167" s="33">
        <v>100</v>
      </c>
      <c r="D1167" s="33">
        <v>100</v>
      </c>
      <c r="E1167" s="33">
        <f t="shared" si="195"/>
        <v>100</v>
      </c>
      <c r="F1167" s="33">
        <f t="shared" si="196"/>
        <v>0</v>
      </c>
      <c r="G1167" s="33"/>
    </row>
    <row r="1168" spans="1:7" ht="157.5" hidden="1" outlineLevel="1" x14ac:dyDescent="0.25">
      <c r="A1168" s="33" t="s">
        <v>1350</v>
      </c>
      <c r="B1168" s="33" t="s">
        <v>437</v>
      </c>
      <c r="C1168" s="33">
        <v>60</v>
      </c>
      <c r="D1168" s="33">
        <v>40</v>
      </c>
      <c r="E1168" s="33">
        <f t="shared" si="195"/>
        <v>66.666666666666657</v>
      </c>
      <c r="F1168" s="33">
        <f t="shared" si="196"/>
        <v>-33.333333333333343</v>
      </c>
      <c r="G1168" s="33"/>
    </row>
    <row r="1169" spans="1:7" ht="63" hidden="1" outlineLevel="1" x14ac:dyDescent="0.25">
      <c r="A1169" s="33" t="s">
        <v>1351</v>
      </c>
      <c r="B1169" s="33" t="s">
        <v>18</v>
      </c>
      <c r="C1169" s="33">
        <v>4</v>
      </c>
      <c r="D1169" s="33">
        <v>5</v>
      </c>
      <c r="E1169" s="33">
        <f t="shared" si="195"/>
        <v>125</v>
      </c>
      <c r="F1169" s="33">
        <f t="shared" si="196"/>
        <v>25</v>
      </c>
      <c r="G1169" s="33"/>
    </row>
    <row r="1170" spans="1:7" ht="126" hidden="1" outlineLevel="1" x14ac:dyDescent="0.25">
      <c r="A1170" s="33" t="s">
        <v>1352</v>
      </c>
      <c r="B1170" s="33" t="s">
        <v>437</v>
      </c>
      <c r="C1170" s="33">
        <v>60</v>
      </c>
      <c r="D1170" s="33">
        <v>59.4</v>
      </c>
      <c r="E1170" s="33">
        <f t="shared" si="195"/>
        <v>99</v>
      </c>
      <c r="F1170" s="33">
        <f t="shared" si="196"/>
        <v>-1</v>
      </c>
      <c r="G1170" s="33"/>
    </row>
    <row r="1171" spans="1:7" ht="27.75" hidden="1" customHeight="1" outlineLevel="1" x14ac:dyDescent="0.25">
      <c r="A1171" s="140" t="s">
        <v>1353</v>
      </c>
      <c r="B1171" s="143"/>
      <c r="C1171" s="143"/>
      <c r="D1171" s="143"/>
      <c r="E1171" s="143"/>
      <c r="F1171" s="143"/>
      <c r="G1171" s="144"/>
    </row>
    <row r="1172" spans="1:7" ht="63" hidden="1" outlineLevel="1" x14ac:dyDescent="0.25">
      <c r="A1172" s="33" t="s">
        <v>1354</v>
      </c>
      <c r="B1172" s="33" t="s">
        <v>1355</v>
      </c>
      <c r="C1172" s="33">
        <v>27</v>
      </c>
      <c r="D1172" s="33">
        <v>25</v>
      </c>
      <c r="E1172" s="33">
        <f>D1172/C1172*100</f>
        <v>92.592592592592595</v>
      </c>
      <c r="F1172" s="33">
        <f>E1172-100</f>
        <v>-7.4074074074074048</v>
      </c>
      <c r="G1172" s="33"/>
    </row>
    <row r="1173" spans="1:7" ht="47.25" hidden="1" outlineLevel="1" x14ac:dyDescent="0.25">
      <c r="A1173" s="33" t="s">
        <v>1356</v>
      </c>
      <c r="B1173" s="33" t="s">
        <v>1357</v>
      </c>
      <c r="C1173" s="33">
        <v>1</v>
      </c>
      <c r="D1173" s="33">
        <v>1</v>
      </c>
      <c r="E1173" s="33">
        <f t="shared" ref="E1173:E1174" si="197">D1173/C1173*100</f>
        <v>100</v>
      </c>
      <c r="F1173" s="33">
        <f t="shared" ref="F1173:F1174" si="198">E1173-100</f>
        <v>0</v>
      </c>
      <c r="G1173" s="33"/>
    </row>
    <row r="1174" spans="1:7" ht="78.75" hidden="1" outlineLevel="1" x14ac:dyDescent="0.25">
      <c r="A1174" s="33" t="s">
        <v>1358</v>
      </c>
      <c r="B1174" s="33" t="s">
        <v>1359</v>
      </c>
      <c r="C1174" s="33">
        <v>500</v>
      </c>
      <c r="D1174" s="33">
        <v>1500</v>
      </c>
      <c r="E1174" s="33">
        <f t="shared" si="197"/>
        <v>300</v>
      </c>
      <c r="F1174" s="33">
        <f t="shared" si="198"/>
        <v>200</v>
      </c>
      <c r="G1174" s="33"/>
    </row>
    <row r="1175" spans="1:7" ht="15.75" hidden="1" outlineLevel="1" x14ac:dyDescent="0.25">
      <c r="A1175" s="138" t="s">
        <v>1360</v>
      </c>
      <c r="B1175" s="139"/>
      <c r="C1175" s="139"/>
      <c r="D1175" s="139"/>
      <c r="E1175" s="139"/>
      <c r="F1175" s="139"/>
      <c r="G1175" s="139"/>
    </row>
    <row r="1176" spans="1:7" ht="63" hidden="1" outlineLevel="1" x14ac:dyDescent="0.25">
      <c r="A1176" s="33" t="s">
        <v>1361</v>
      </c>
      <c r="B1176" s="33" t="s">
        <v>26</v>
      </c>
      <c r="C1176" s="33">
        <v>30</v>
      </c>
      <c r="D1176" s="33">
        <v>30</v>
      </c>
      <c r="E1176" s="33">
        <f>D1176/C1176*100</f>
        <v>100</v>
      </c>
      <c r="F1176" s="33">
        <f>E1176-100</f>
        <v>0</v>
      </c>
      <c r="G1176" s="33"/>
    </row>
    <row r="1177" spans="1:7" ht="47.25" hidden="1" outlineLevel="1" x14ac:dyDescent="0.25">
      <c r="A1177" s="33" t="s">
        <v>1362</v>
      </c>
      <c r="B1177" s="33" t="s">
        <v>26</v>
      </c>
      <c r="C1177" s="33">
        <v>10</v>
      </c>
      <c r="D1177" s="33">
        <v>12</v>
      </c>
      <c r="E1177" s="33">
        <f t="shared" ref="E1177:E1188" si="199">D1177/C1177*100</f>
        <v>120</v>
      </c>
      <c r="F1177" s="33">
        <f t="shared" ref="F1177:F1188" si="200">E1177-100</f>
        <v>20</v>
      </c>
      <c r="G1177" s="33"/>
    </row>
    <row r="1178" spans="1:7" ht="63" hidden="1" outlineLevel="1" x14ac:dyDescent="0.25">
      <c r="A1178" s="33" t="s">
        <v>1363</v>
      </c>
      <c r="B1178" s="33" t="s">
        <v>26</v>
      </c>
      <c r="C1178" s="33">
        <v>3</v>
      </c>
      <c r="D1178" s="33">
        <v>1</v>
      </c>
      <c r="E1178" s="33">
        <f t="shared" si="199"/>
        <v>33.333333333333329</v>
      </c>
      <c r="F1178" s="33">
        <f t="shared" si="200"/>
        <v>-66.666666666666671</v>
      </c>
      <c r="G1178" s="33"/>
    </row>
    <row r="1179" spans="1:7" ht="63" hidden="1" outlineLevel="1" x14ac:dyDescent="0.25">
      <c r="A1179" s="33" t="s">
        <v>1364</v>
      </c>
      <c r="B1179" s="33" t="s">
        <v>26</v>
      </c>
      <c r="C1179" s="33">
        <v>5</v>
      </c>
      <c r="D1179" s="33">
        <v>5</v>
      </c>
      <c r="E1179" s="33">
        <f t="shared" si="199"/>
        <v>100</v>
      </c>
      <c r="F1179" s="33">
        <f t="shared" si="200"/>
        <v>0</v>
      </c>
      <c r="G1179" s="33"/>
    </row>
    <row r="1180" spans="1:7" ht="63" hidden="1" outlineLevel="1" x14ac:dyDescent="0.25">
      <c r="A1180" s="33" t="s">
        <v>1365</v>
      </c>
      <c r="B1180" s="33" t="s">
        <v>26</v>
      </c>
      <c r="C1180" s="33">
        <v>3</v>
      </c>
      <c r="D1180" s="33">
        <v>3</v>
      </c>
      <c r="E1180" s="33">
        <f t="shared" si="199"/>
        <v>100</v>
      </c>
      <c r="F1180" s="33">
        <f t="shared" si="200"/>
        <v>0</v>
      </c>
      <c r="G1180" s="33"/>
    </row>
    <row r="1181" spans="1:7" ht="47.25" hidden="1" outlineLevel="1" x14ac:dyDescent="0.25">
      <c r="A1181" s="33" t="s">
        <v>1366</v>
      </c>
      <c r="B1181" s="33" t="s">
        <v>26</v>
      </c>
      <c r="C1181" s="33">
        <v>30</v>
      </c>
      <c r="D1181" s="33">
        <v>30</v>
      </c>
      <c r="E1181" s="33">
        <f t="shared" si="199"/>
        <v>100</v>
      </c>
      <c r="F1181" s="33">
        <f t="shared" si="200"/>
        <v>0</v>
      </c>
      <c r="G1181" s="33"/>
    </row>
    <row r="1182" spans="1:7" ht="94.5" hidden="1" outlineLevel="1" x14ac:dyDescent="0.25">
      <c r="A1182" s="33" t="s">
        <v>1367</v>
      </c>
      <c r="B1182" s="33" t="s">
        <v>26</v>
      </c>
      <c r="C1182" s="33">
        <v>44</v>
      </c>
      <c r="D1182" s="33">
        <v>44</v>
      </c>
      <c r="E1182" s="33">
        <f t="shared" si="199"/>
        <v>100</v>
      </c>
      <c r="F1182" s="33">
        <f t="shared" si="200"/>
        <v>0</v>
      </c>
      <c r="G1182" s="33"/>
    </row>
    <row r="1183" spans="1:7" ht="63" hidden="1" outlineLevel="1" x14ac:dyDescent="0.25">
      <c r="A1183" s="33" t="s">
        <v>1368</v>
      </c>
      <c r="B1183" s="33" t="s">
        <v>35</v>
      </c>
      <c r="C1183" s="33">
        <v>2</v>
      </c>
      <c r="D1183" s="33">
        <v>0</v>
      </c>
      <c r="E1183" s="33">
        <f t="shared" si="199"/>
        <v>0</v>
      </c>
      <c r="F1183" s="33">
        <f t="shared" si="200"/>
        <v>-100</v>
      </c>
      <c r="G1183" s="33"/>
    </row>
    <row r="1184" spans="1:7" ht="47.25" hidden="1" outlineLevel="1" x14ac:dyDescent="0.25">
      <c r="A1184" s="33" t="s">
        <v>1369</v>
      </c>
      <c r="B1184" s="33" t="s">
        <v>26</v>
      </c>
      <c r="C1184" s="33">
        <v>4</v>
      </c>
      <c r="D1184" s="33">
        <v>4</v>
      </c>
      <c r="E1184" s="33">
        <f t="shared" si="199"/>
        <v>100</v>
      </c>
      <c r="F1184" s="33">
        <f t="shared" si="200"/>
        <v>0</v>
      </c>
      <c r="G1184" s="33"/>
    </row>
    <row r="1185" spans="1:7" ht="110.25" hidden="1" outlineLevel="1" x14ac:dyDescent="0.25">
      <c r="A1185" s="33" t="s">
        <v>1370</v>
      </c>
      <c r="B1185" s="33" t="s">
        <v>35</v>
      </c>
      <c r="C1185" s="33">
        <v>50</v>
      </c>
      <c r="D1185" s="33">
        <v>50</v>
      </c>
      <c r="E1185" s="33">
        <f t="shared" si="199"/>
        <v>100</v>
      </c>
      <c r="F1185" s="33">
        <f t="shared" si="200"/>
        <v>0</v>
      </c>
      <c r="G1185" s="33"/>
    </row>
    <row r="1186" spans="1:7" ht="94.5" hidden="1" outlineLevel="1" x14ac:dyDescent="0.25">
      <c r="A1186" s="33" t="s">
        <v>1373</v>
      </c>
      <c r="B1186" s="33" t="s">
        <v>35</v>
      </c>
      <c r="C1186" s="33">
        <v>15</v>
      </c>
      <c r="D1186" s="33">
        <v>15</v>
      </c>
      <c r="E1186" s="33">
        <f t="shared" si="199"/>
        <v>100</v>
      </c>
      <c r="F1186" s="33">
        <f t="shared" si="200"/>
        <v>0</v>
      </c>
      <c r="G1186" s="33"/>
    </row>
    <row r="1187" spans="1:7" ht="47.25" hidden="1" outlineLevel="1" x14ac:dyDescent="0.25">
      <c r="A1187" s="33" t="s">
        <v>1371</v>
      </c>
      <c r="B1187" s="33" t="s">
        <v>35</v>
      </c>
      <c r="C1187" s="33">
        <v>1000</v>
      </c>
      <c r="D1187" s="33">
        <v>1000</v>
      </c>
      <c r="E1187" s="33">
        <f t="shared" si="199"/>
        <v>100</v>
      </c>
      <c r="F1187" s="33">
        <f t="shared" si="200"/>
        <v>0</v>
      </c>
      <c r="G1187" s="33"/>
    </row>
    <row r="1188" spans="1:7" ht="47.25" hidden="1" outlineLevel="1" x14ac:dyDescent="0.25">
      <c r="A1188" s="33" t="s">
        <v>1372</v>
      </c>
      <c r="B1188" s="33" t="s">
        <v>35</v>
      </c>
      <c r="C1188" s="33">
        <v>6000</v>
      </c>
      <c r="D1188" s="33">
        <v>6000</v>
      </c>
      <c r="E1188" s="33">
        <f t="shared" si="199"/>
        <v>100</v>
      </c>
      <c r="F1188" s="33">
        <f t="shared" si="200"/>
        <v>0</v>
      </c>
      <c r="G1188" s="33"/>
    </row>
    <row r="1189" spans="1:7" ht="15.75" hidden="1" outlineLevel="1" x14ac:dyDescent="0.25">
      <c r="A1189" s="80" t="s">
        <v>1215</v>
      </c>
      <c r="B1189" s="79"/>
      <c r="C1189" s="79"/>
      <c r="D1189" s="79"/>
      <c r="E1189" s="79"/>
      <c r="F1189" s="80">
        <f>F1148+F1149+F1150++F1151+F1152+F1153+F1155+F1156+F1157++F1158+F1159+F1161+F1162+F1163+F1164+F1165+F1166+F1167+F1168++F1169+F1172++F1173+F1174+F1177++F1178+F1179+F1180+F1181+F1182+F1183+F1184+F1185+F1186+F1187+F1188</f>
        <v>1591.4720719252496</v>
      </c>
      <c r="G1189" s="79"/>
    </row>
    <row r="1190" spans="1:7" ht="15.75" hidden="1" outlineLevel="1" x14ac:dyDescent="0.25">
      <c r="A1190" s="146" t="s">
        <v>1400</v>
      </c>
      <c r="B1190" s="146"/>
      <c r="C1190" s="146"/>
      <c r="D1190" s="146"/>
      <c r="E1190" s="146"/>
      <c r="F1190" s="146"/>
      <c r="G1190" s="146"/>
    </row>
    <row r="1191" spans="1:7" ht="141.75" hidden="1" outlineLevel="1" x14ac:dyDescent="0.25">
      <c r="A1191" s="72" t="s">
        <v>1390</v>
      </c>
      <c r="B1191" s="33" t="s">
        <v>437</v>
      </c>
      <c r="C1191" s="22">
        <v>40</v>
      </c>
      <c r="D1191" s="33">
        <v>40</v>
      </c>
      <c r="E1191" s="33">
        <f>D1191/C1191*100</f>
        <v>100</v>
      </c>
      <c r="F1191" s="33">
        <f>E1191-100</f>
        <v>0</v>
      </c>
      <c r="G1191" s="110"/>
    </row>
    <row r="1192" spans="1:7" ht="173.25" hidden="1" outlineLevel="1" x14ac:dyDescent="0.25">
      <c r="A1192" s="72" t="s">
        <v>1391</v>
      </c>
      <c r="B1192" s="33" t="s">
        <v>437</v>
      </c>
      <c r="C1192" s="22">
        <v>95</v>
      </c>
      <c r="D1192" s="33">
        <v>95</v>
      </c>
      <c r="E1192" s="33">
        <f t="shared" ref="E1192:E1199" si="201">D1192/C1192*100</f>
        <v>100</v>
      </c>
      <c r="F1192" s="33">
        <f t="shared" ref="F1192:F1199" si="202">E1192-100</f>
        <v>0</v>
      </c>
      <c r="G1192" s="72"/>
    </row>
    <row r="1193" spans="1:7" ht="63" hidden="1" outlineLevel="1" x14ac:dyDescent="0.25">
      <c r="A1193" s="72" t="s">
        <v>1392</v>
      </c>
      <c r="B1193" s="33" t="s">
        <v>437</v>
      </c>
      <c r="C1193" s="53">
        <v>100</v>
      </c>
      <c r="D1193" s="33">
        <v>100</v>
      </c>
      <c r="E1193" s="33">
        <f t="shared" si="201"/>
        <v>100</v>
      </c>
      <c r="F1193" s="33">
        <f t="shared" si="202"/>
        <v>0</v>
      </c>
      <c r="G1193" s="72"/>
    </row>
    <row r="1194" spans="1:7" ht="126" hidden="1" outlineLevel="1" x14ac:dyDescent="0.25">
      <c r="A1194" s="72" t="s">
        <v>1393</v>
      </c>
      <c r="B1194" s="33" t="s">
        <v>437</v>
      </c>
      <c r="C1194" s="22">
        <v>95</v>
      </c>
      <c r="D1194" s="33">
        <v>95</v>
      </c>
      <c r="E1194" s="33">
        <f t="shared" si="201"/>
        <v>100</v>
      </c>
      <c r="F1194" s="33">
        <f t="shared" si="202"/>
        <v>0</v>
      </c>
      <c r="G1194" s="72"/>
    </row>
    <row r="1195" spans="1:7" ht="47.25" hidden="1" outlineLevel="1" x14ac:dyDescent="0.25">
      <c r="A1195" s="72" t="s">
        <v>1394</v>
      </c>
      <c r="B1195" s="33" t="s">
        <v>437</v>
      </c>
      <c r="C1195" s="22">
        <v>50</v>
      </c>
      <c r="D1195" s="33">
        <v>50</v>
      </c>
      <c r="E1195" s="33">
        <f t="shared" si="201"/>
        <v>100</v>
      </c>
      <c r="F1195" s="33">
        <f t="shared" si="202"/>
        <v>0</v>
      </c>
      <c r="G1195" s="72"/>
    </row>
    <row r="1196" spans="1:7" ht="47.25" hidden="1" outlineLevel="1" x14ac:dyDescent="0.25">
      <c r="A1196" s="72" t="s">
        <v>1395</v>
      </c>
      <c r="B1196" s="33" t="s">
        <v>437</v>
      </c>
      <c r="C1196" s="22">
        <v>33</v>
      </c>
      <c r="D1196" s="33">
        <v>33</v>
      </c>
      <c r="E1196" s="33">
        <f t="shared" si="201"/>
        <v>100</v>
      </c>
      <c r="F1196" s="33">
        <f t="shared" si="202"/>
        <v>0</v>
      </c>
      <c r="G1196" s="72"/>
    </row>
    <row r="1197" spans="1:7" ht="63" hidden="1" outlineLevel="1" x14ac:dyDescent="0.25">
      <c r="A1197" s="72" t="s">
        <v>1396</v>
      </c>
      <c r="B1197" s="33" t="s">
        <v>437</v>
      </c>
      <c r="C1197" s="22">
        <v>85</v>
      </c>
      <c r="D1197" s="33">
        <v>85</v>
      </c>
      <c r="E1197" s="33">
        <f t="shared" si="201"/>
        <v>100</v>
      </c>
      <c r="F1197" s="33">
        <f t="shared" si="202"/>
        <v>0</v>
      </c>
      <c r="G1197" s="72"/>
    </row>
    <row r="1198" spans="1:7" ht="126" hidden="1" outlineLevel="1" x14ac:dyDescent="0.25">
      <c r="A1198" s="72" t="s">
        <v>1397</v>
      </c>
      <c r="B1198" s="33" t="s">
        <v>437</v>
      </c>
      <c r="C1198" s="22">
        <v>80</v>
      </c>
      <c r="D1198" s="33">
        <v>80</v>
      </c>
      <c r="E1198" s="33">
        <f t="shared" si="201"/>
        <v>100</v>
      </c>
      <c r="F1198" s="33">
        <f t="shared" si="202"/>
        <v>0</v>
      </c>
      <c r="G1198" s="72"/>
    </row>
    <row r="1199" spans="1:7" ht="141.75" hidden="1" outlineLevel="1" x14ac:dyDescent="0.25">
      <c r="A1199" s="72" t="s">
        <v>1398</v>
      </c>
      <c r="B1199" s="33" t="s">
        <v>437</v>
      </c>
      <c r="C1199" s="22">
        <v>50</v>
      </c>
      <c r="D1199" s="33">
        <v>50</v>
      </c>
      <c r="E1199" s="33">
        <f t="shared" si="201"/>
        <v>100</v>
      </c>
      <c r="F1199" s="33">
        <f t="shared" si="202"/>
        <v>0</v>
      </c>
      <c r="G1199" s="72"/>
    </row>
    <row r="1200" spans="1:7" ht="15.75" hidden="1" outlineLevel="1" x14ac:dyDescent="0.25">
      <c r="A1200" s="112" t="s">
        <v>1215</v>
      </c>
      <c r="B1200" s="111"/>
      <c r="C1200" s="111"/>
      <c r="D1200" s="111"/>
      <c r="E1200" s="111"/>
      <c r="F1200" s="112">
        <f>F1191+F1192+F1193+F1194+F1195+F1196+F1197+F1198+F1199</f>
        <v>0</v>
      </c>
      <c r="G1200" s="111"/>
    </row>
    <row r="1201" spans="2:2" ht="15.75" collapsed="1" x14ac:dyDescent="0.25">
      <c r="B1201" s="108"/>
    </row>
  </sheetData>
  <mergeCells count="149">
    <mergeCell ref="A1190:G1190"/>
    <mergeCell ref="A1145:G1145"/>
    <mergeCell ref="A1146:G1146"/>
    <mergeCell ref="A1154:G1154"/>
    <mergeCell ref="A1160:G1160"/>
    <mergeCell ref="A1171:G1171"/>
    <mergeCell ref="A1175:G1175"/>
    <mergeCell ref="A278:G278"/>
    <mergeCell ref="A290:G290"/>
    <mergeCell ref="A1130:G1130"/>
    <mergeCell ref="A368:G368"/>
    <mergeCell ref="A319:G319"/>
    <mergeCell ref="A758:G758"/>
    <mergeCell ref="A762:G762"/>
    <mergeCell ref="A778:G778"/>
    <mergeCell ref="A781:G781"/>
    <mergeCell ref="A787:G787"/>
    <mergeCell ref="A788:G788"/>
    <mergeCell ref="A793:G793"/>
    <mergeCell ref="A601:G601"/>
    <mergeCell ref="A603:G603"/>
    <mergeCell ref="A776:G776"/>
    <mergeCell ref="A726:G726"/>
    <mergeCell ref="A727:G727"/>
    <mergeCell ref="A734:G734"/>
    <mergeCell ref="A13:G13"/>
    <mergeCell ref="A20:G20"/>
    <mergeCell ref="A24:G24"/>
    <mergeCell ref="A1:F1"/>
    <mergeCell ref="A2:G2"/>
    <mergeCell ref="A3:A4"/>
    <mergeCell ref="B3:B4"/>
    <mergeCell ref="C3:G3"/>
    <mergeCell ref="A5:G5"/>
    <mergeCell ref="A263:G263"/>
    <mergeCell ref="A173:G173"/>
    <mergeCell ref="A198:G198"/>
    <mergeCell ref="A205:G205"/>
    <mergeCell ref="A226:G226"/>
    <mergeCell ref="A252:G252"/>
    <mergeCell ref="A100:G100"/>
    <mergeCell ref="A117:G117"/>
    <mergeCell ref="A130:G130"/>
    <mergeCell ref="A133:G133"/>
    <mergeCell ref="A165:G165"/>
    <mergeCell ref="A269:G269"/>
    <mergeCell ref="A277:G277"/>
    <mergeCell ref="A306:G306"/>
    <mergeCell ref="A312:G312"/>
    <mergeCell ref="A324:G324"/>
    <mergeCell ref="A320:G320"/>
    <mergeCell ref="A328:G328"/>
    <mergeCell ref="A341:G341"/>
    <mergeCell ref="A750:G750"/>
    <mergeCell ref="A383:G383"/>
    <mergeCell ref="A384:G384"/>
    <mergeCell ref="A388:G388"/>
    <mergeCell ref="A393:G393"/>
    <mergeCell ref="A397:G397"/>
    <mergeCell ref="A404:G404"/>
    <mergeCell ref="A411:G411"/>
    <mergeCell ref="A423:G423"/>
    <mergeCell ref="A424:G424"/>
    <mergeCell ref="A429:G429"/>
    <mergeCell ref="A439:G439"/>
    <mergeCell ref="A444:G444"/>
    <mergeCell ref="A448:G448"/>
    <mergeCell ref="A449:G449"/>
    <mergeCell ref="A456:G456"/>
    <mergeCell ref="A744:G744"/>
    <mergeCell ref="A464:G464"/>
    <mergeCell ref="A472:G472"/>
    <mergeCell ref="A483:G483"/>
    <mergeCell ref="A437:G437"/>
    <mergeCell ref="A532:G532"/>
    <mergeCell ref="A539:G539"/>
    <mergeCell ref="A553:G553"/>
    <mergeCell ref="A558:G558"/>
    <mergeCell ref="A562:G562"/>
    <mergeCell ref="A571:G571"/>
    <mergeCell ref="A580:G580"/>
    <mergeCell ref="A589:G589"/>
    <mergeCell ref="A597:G597"/>
    <mergeCell ref="A606:G606"/>
    <mergeCell ref="A613:G613"/>
    <mergeCell ref="A651:G651"/>
    <mergeCell ref="A671:G671"/>
    <mergeCell ref="A696:G696"/>
    <mergeCell ref="A625:G625"/>
    <mergeCell ref="A630:G630"/>
    <mergeCell ref="A648:G648"/>
    <mergeCell ref="A672:G672"/>
    <mergeCell ref="A684:G684"/>
    <mergeCell ref="A798:G798"/>
    <mergeCell ref="A802:G802"/>
    <mergeCell ref="A803:G803"/>
    <mergeCell ref="A808:G808"/>
    <mergeCell ref="A814:G814"/>
    <mergeCell ref="A818:G818"/>
    <mergeCell ref="A836:G836"/>
    <mergeCell ref="A842:G842"/>
    <mergeCell ref="A845:G845"/>
    <mergeCell ref="A856:G856"/>
    <mergeCell ref="A859:G859"/>
    <mergeCell ref="A865:G865"/>
    <mergeCell ref="A873:G873"/>
    <mergeCell ref="A878:G878"/>
    <mergeCell ref="A882:G882"/>
    <mergeCell ref="A892:G892"/>
    <mergeCell ref="A895:G895"/>
    <mergeCell ref="A901:G901"/>
    <mergeCell ref="A1050:G1050"/>
    <mergeCell ref="A1055:G1055"/>
    <mergeCell ref="A982:G982"/>
    <mergeCell ref="A906:G906"/>
    <mergeCell ref="A909:G909"/>
    <mergeCell ref="A916:G916"/>
    <mergeCell ref="A917:G917"/>
    <mergeCell ref="A921:G921"/>
    <mergeCell ref="A925:G925"/>
    <mergeCell ref="A928:G928"/>
    <mergeCell ref="A936:G936"/>
    <mergeCell ref="A940:G940"/>
    <mergeCell ref="A932:G932"/>
    <mergeCell ref="A934:G934"/>
    <mergeCell ref="A297:G297"/>
    <mergeCell ref="A299:G299"/>
    <mergeCell ref="A302:G302"/>
    <mergeCell ref="A1073:G1073"/>
    <mergeCell ref="A1084:G1084"/>
    <mergeCell ref="A1100:G1100"/>
    <mergeCell ref="A1112:G1112"/>
    <mergeCell ref="A1127:G1127"/>
    <mergeCell ref="A1134:G1134"/>
    <mergeCell ref="A342:G342"/>
    <mergeCell ref="A352:G352"/>
    <mergeCell ref="A357:G357"/>
    <mergeCell ref="A363:G363"/>
    <mergeCell ref="A1094:G1094"/>
    <mergeCell ref="A1121:G1121"/>
    <mergeCell ref="A1060:G1060"/>
    <mergeCell ref="A1063:G1063"/>
    <mergeCell ref="A945:G945"/>
    <mergeCell ref="A949:G949"/>
    <mergeCell ref="A963:G963"/>
    <mergeCell ref="A1008:G1008"/>
    <mergeCell ref="A1027:G1027"/>
    <mergeCell ref="A1039:G1039"/>
    <mergeCell ref="A1042:G1042"/>
  </mergeCells>
  <pageMargins left="0.7" right="0.7" top="0.75" bottom="0.75" header="0.3" footer="0.3"/>
  <pageSetup paperSize="9" scale="67"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Арабиева Зарият Магомедовна</dc:creator>
  <cp:lastModifiedBy>MagomedAli</cp:lastModifiedBy>
  <cp:lastPrinted>2021-03-28T18:03:37Z</cp:lastPrinted>
  <dcterms:created xsi:type="dcterms:W3CDTF">2020-03-11T09:10:55Z</dcterms:created>
  <dcterms:modified xsi:type="dcterms:W3CDTF">2021-03-29T10:03:36Z</dcterms:modified>
</cp:coreProperties>
</file>